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tables/table19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678HQ54\Desktop\SIG CALIDAD 2026\1. Estratégico-PE\Gest Estra -  GE\Gest. de la Plane y Desa Inst\FOR\"/>
    </mc:Choice>
  </mc:AlternateContent>
  <xr:revisionPtr revIDLastSave="0" documentId="8_{5E0C5B91-71DC-4777-BB3D-D262FA5BB5BF}" xr6:coauthVersionLast="47" xr6:coauthVersionMax="47" xr10:uidLastSave="{00000000-0000-0000-0000-000000000000}"/>
  <workbookProtection workbookAlgorithmName="SHA-512" workbookHashValue="fMHBieO0IP2hT1fCG7okCyK2wv+rPOXj0fdeA4qNMQTB3hKTV/9Xkn9xkY1A5IakxkVUqD9YeWOXl+jjNEcFdw==" workbookSaltValue="55gVXmFXdwpUBmDi7nHAyQ==" workbookSpinCount="100000" lockStructure="1"/>
  <bookViews>
    <workbookView xWindow="-120" yWindow="-120" windowWidth="29040" windowHeight="15720" tabRatio="816" xr2:uid="{00000000-000D-0000-FFFF-FFFF00000000}"/>
  </bookViews>
  <sheets>
    <sheet name="Principal" sheetId="1" r:id="rId1"/>
    <sheet name="Costo Docentes" sheetId="3" r:id="rId2"/>
    <sheet name="Costo Coordinador y Monitor" sheetId="11" r:id="rId3"/>
    <sheet name="Hoja1" sheetId="9" state="hidden" r:id="rId4"/>
    <sheet name="Presupuesto Detallado Gastos" sheetId="10" r:id="rId5"/>
    <sheet name="Presupuesto Globlal" sheetId="6" r:id="rId6"/>
    <sheet name="Ingresos" sheetId="7" r:id="rId7"/>
    <sheet name="Resumen y Viabilidad" sheetId="8" r:id="rId8"/>
  </sheets>
  <definedNames>
    <definedName name="_xlnm.Print_Area" localSheetId="2">'Costo Coordinador y Monitor'!$A$1:$N$12</definedName>
    <definedName name="_xlnm.Print_Area" localSheetId="1">'Costo Docentes'!$C$4:$I$344</definedName>
    <definedName name="_xlnm.Print_Area" localSheetId="6">Ingresos!$C$3:$M$40</definedName>
    <definedName name="_xlnm.Print_Area" localSheetId="4">'Presupuesto Detallado Gastos'!$C$4:$L$59</definedName>
    <definedName name="_xlnm.Print_Area" localSheetId="5">'Presupuesto Globlal'!$A$1:$M$23</definedName>
    <definedName name="_xlnm.Print_Area" localSheetId="0">Principal!$B$2:$L$33</definedName>
    <definedName name="_xlnm.Print_Area" localSheetId="7">'Resumen y Viabilidad'!$A$1:$O$19</definedName>
    <definedName name="_xlnm.Print_Titles" localSheetId="2">'Costo Coordinador y Monitor'!#REF!</definedName>
    <definedName name="_xlnm.Print_Titles" localSheetId="4">'Presupuesto Detallado Gastos'!$1:$4</definedName>
    <definedName name="_xlnm.Print_Titles" localSheetId="5">'Presupuesto Globlal'!#REF!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F19" i="11"/>
  <c r="G7" i="11"/>
  <c r="D31" i="10" l="1"/>
  <c r="D35" i="10"/>
  <c r="L41" i="10"/>
  <c r="D42" i="10"/>
  <c r="D23" i="10"/>
  <c r="D18" i="10"/>
  <c r="L55" i="10"/>
  <c r="L54" i="10"/>
  <c r="L53" i="10"/>
  <c r="L51" i="10"/>
  <c r="L48" i="10"/>
  <c r="L47" i="10"/>
  <c r="L46" i="10"/>
  <c r="L45" i="10"/>
  <c r="L44" i="10"/>
  <c r="L43" i="10"/>
  <c r="L40" i="10"/>
  <c r="L39" i="10"/>
  <c r="L38" i="10"/>
  <c r="L37" i="10"/>
  <c r="L36" i="10"/>
  <c r="L34" i="10"/>
  <c r="L32" i="10"/>
  <c r="L33" i="10"/>
  <c r="L29" i="10"/>
  <c r="L28" i="10"/>
  <c r="L27" i="10"/>
  <c r="L26" i="10"/>
  <c r="L25" i="10"/>
  <c r="L24" i="10"/>
  <c r="L22" i="10"/>
  <c r="L21" i="10"/>
  <c r="L20" i="10"/>
  <c r="L19" i="10"/>
  <c r="J9" i="7"/>
  <c r="K42" i="10"/>
  <c r="L35" i="10" l="1"/>
  <c r="L23" i="10"/>
  <c r="L52" i="10"/>
  <c r="L31" i="10"/>
  <c r="L42" i="10"/>
  <c r="L18" i="10"/>
  <c r="D17" i="10"/>
  <c r="D52" i="10"/>
  <c r="H326" i="3"/>
  <c r="H308" i="3"/>
  <c r="L17" i="10" l="1"/>
  <c r="E35" i="10"/>
  <c r="F35" i="10"/>
  <c r="G35" i="10"/>
  <c r="H35" i="10"/>
  <c r="I35" i="10"/>
  <c r="J35" i="10"/>
  <c r="K35" i="10"/>
  <c r="N8" i="3" l="1"/>
  <c r="H9" i="3" s="1"/>
  <c r="E17" i="11"/>
  <c r="H23" i="3" l="1"/>
  <c r="H42" i="10"/>
  <c r="I42" i="10"/>
  <c r="J42" i="10"/>
  <c r="H31" i="10"/>
  <c r="I31" i="10"/>
  <c r="J31" i="10"/>
  <c r="K31" i="10"/>
  <c r="G31" i="10"/>
  <c r="G23" i="10"/>
  <c r="H23" i="10"/>
  <c r="I23" i="10"/>
  <c r="J23" i="10"/>
  <c r="K23" i="10"/>
  <c r="H18" i="10"/>
  <c r="I18" i="10"/>
  <c r="J18" i="10"/>
  <c r="K18" i="10"/>
  <c r="M308" i="3"/>
  <c r="M309" i="3" s="1"/>
  <c r="M310" i="3" s="1"/>
  <c r="M311" i="3" s="1"/>
  <c r="D21" i="11" s="1"/>
  <c r="C8" i="3"/>
  <c r="M8" i="3"/>
  <c r="M9" i="3" s="1"/>
  <c r="M10" i="3" s="1"/>
  <c r="M11" i="3" s="1"/>
  <c r="C325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17" i="10" l="1"/>
  <c r="H108" i="3"/>
  <c r="I108" i="3" s="1"/>
  <c r="D18" i="11"/>
  <c r="J17" i="10"/>
  <c r="K17" i="10"/>
  <c r="I17" i="10"/>
  <c r="H120" i="3"/>
  <c r="N9" i="3"/>
  <c r="H208" i="3"/>
  <c r="H220" i="3"/>
  <c r="H21" i="3"/>
  <c r="H45" i="3" l="1"/>
  <c r="H33" i="3"/>
  <c r="H232" i="3"/>
  <c r="H144" i="3"/>
  <c r="H132" i="3"/>
  <c r="H244" i="3"/>
  <c r="H58" i="3"/>
  <c r="N10" i="3"/>
  <c r="N11" i="3" s="1"/>
  <c r="H46" i="3"/>
  <c r="H69" i="3" l="1"/>
  <c r="H57" i="3"/>
  <c r="H256" i="3"/>
  <c r="H168" i="3"/>
  <c r="H268" i="3"/>
  <c r="H156" i="3"/>
  <c r="H93" i="3" l="1"/>
  <c r="H81" i="3"/>
  <c r="H280" i="3"/>
  <c r="I280" i="3" s="1"/>
  <c r="H192" i="3"/>
  <c r="H180" i="3"/>
  <c r="H292" i="3"/>
  <c r="L9" i="7" l="1"/>
  <c r="K9" i="7"/>
  <c r="H209" i="3"/>
  <c r="F8" i="8"/>
  <c r="D8" i="8"/>
  <c r="E8" i="8"/>
  <c r="G8" i="8"/>
  <c r="H8" i="8"/>
  <c r="M7" i="7"/>
  <c r="M8" i="8" l="1"/>
  <c r="L18" i="6" l="1"/>
  <c r="L17" i="6"/>
  <c r="E52" i="10"/>
  <c r="F52" i="10"/>
  <c r="G52" i="10"/>
  <c r="H52" i="10"/>
  <c r="I52" i="10"/>
  <c r="J52" i="10"/>
  <c r="K52" i="10"/>
  <c r="I9" i="3" l="1"/>
  <c r="G166" i="3"/>
  <c r="F166" i="3"/>
  <c r="G202" i="3"/>
  <c r="F202" i="3"/>
  <c r="G190" i="3"/>
  <c r="F190" i="3"/>
  <c r="G178" i="3"/>
  <c r="F178" i="3"/>
  <c r="G154" i="3"/>
  <c r="F154" i="3"/>
  <c r="G142" i="3"/>
  <c r="F142" i="3"/>
  <c r="G130" i="3"/>
  <c r="F130" i="3"/>
  <c r="H129" i="3"/>
  <c r="I129" i="3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I120" i="3"/>
  <c r="G118" i="3"/>
  <c r="F118" i="3"/>
  <c r="H117" i="3"/>
  <c r="I117" i="3" s="1"/>
  <c r="H116" i="3"/>
  <c r="I116" i="3" s="1"/>
  <c r="H115" i="3"/>
  <c r="I115" i="3" s="1"/>
  <c r="H114" i="3"/>
  <c r="I114" i="3" s="1"/>
  <c r="H113" i="3"/>
  <c r="I113" i="3" s="1"/>
  <c r="H112" i="3"/>
  <c r="I112" i="3" s="1"/>
  <c r="H111" i="3"/>
  <c r="I111" i="3" s="1"/>
  <c r="H110" i="3"/>
  <c r="I110" i="3" s="1"/>
  <c r="H109" i="3"/>
  <c r="I109" i="3" s="1"/>
  <c r="C207" i="3"/>
  <c r="I208" i="3"/>
  <c r="I209" i="3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F218" i="3"/>
  <c r="G218" i="3"/>
  <c r="C219" i="3"/>
  <c r="I220" i="3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F230" i="3"/>
  <c r="G230" i="3"/>
  <c r="C231" i="3"/>
  <c r="F242" i="3"/>
  <c r="G242" i="3"/>
  <c r="C243" i="3"/>
  <c r="F254" i="3"/>
  <c r="G254" i="3"/>
  <c r="C255" i="3"/>
  <c r="F266" i="3"/>
  <c r="G266" i="3"/>
  <c r="C267" i="3"/>
  <c r="F278" i="3"/>
  <c r="G278" i="3"/>
  <c r="C279" i="3"/>
  <c r="F290" i="3"/>
  <c r="G290" i="3"/>
  <c r="C291" i="3"/>
  <c r="F302" i="3"/>
  <c r="G302" i="3"/>
  <c r="K6" i="10"/>
  <c r="K57" i="10" s="1"/>
  <c r="J6" i="10"/>
  <c r="J57" i="10" s="1"/>
  <c r="I6" i="10"/>
  <c r="I57" i="10" s="1"/>
  <c r="H6" i="10"/>
  <c r="H57" i="10" s="1"/>
  <c r="G6" i="10"/>
  <c r="G57" i="10" s="1"/>
  <c r="F6" i="10"/>
  <c r="F57" i="10" s="1"/>
  <c r="E6" i="10"/>
  <c r="E57" i="10" s="1"/>
  <c r="D6" i="10"/>
  <c r="D57" i="10" s="1"/>
  <c r="E15" i="11"/>
  <c r="F18" i="11" s="1"/>
  <c r="E9" i="11" s="1"/>
  <c r="D50" i="10" s="1"/>
  <c r="D49" i="10" s="1"/>
  <c r="D30" i="10" s="1"/>
  <c r="E14" i="11"/>
  <c r="D15" i="10"/>
  <c r="D19" i="11"/>
  <c r="D20" i="11"/>
  <c r="D17" i="11"/>
  <c r="L5" i="11"/>
  <c r="K7" i="6" s="1"/>
  <c r="K5" i="11"/>
  <c r="J7" i="6" s="1"/>
  <c r="J5" i="11"/>
  <c r="I7" i="6" s="1"/>
  <c r="I5" i="11"/>
  <c r="H7" i="6" s="1"/>
  <c r="I5" i="7" s="1"/>
  <c r="I29" i="7" s="1"/>
  <c r="H5" i="11"/>
  <c r="G7" i="6" s="1"/>
  <c r="H5" i="7" s="1"/>
  <c r="G5" i="11"/>
  <c r="F7" i="6" s="1"/>
  <c r="G5" i="7" s="1"/>
  <c r="F5" i="11"/>
  <c r="E7" i="6" s="1"/>
  <c r="F5" i="7" s="1"/>
  <c r="E5" i="11"/>
  <c r="D7" i="6" s="1"/>
  <c r="E8" i="7"/>
  <c r="F341" i="3"/>
  <c r="F323" i="3"/>
  <c r="G103" i="3"/>
  <c r="F103" i="3"/>
  <c r="G91" i="3"/>
  <c r="F91" i="3"/>
  <c r="G79" i="3"/>
  <c r="F79" i="3"/>
  <c r="G67" i="3"/>
  <c r="F67" i="3"/>
  <c r="G55" i="3"/>
  <c r="F55" i="3"/>
  <c r="G43" i="3"/>
  <c r="F43" i="3"/>
  <c r="G31" i="3"/>
  <c r="F31" i="3"/>
  <c r="G19" i="3"/>
  <c r="C92" i="3"/>
  <c r="C191" i="3" s="1"/>
  <c r="C80" i="3"/>
  <c r="C179" i="3" s="1"/>
  <c r="C68" i="3"/>
  <c r="C167" i="3" s="1"/>
  <c r="C56" i="3"/>
  <c r="C155" i="3" s="1"/>
  <c r="C44" i="3"/>
  <c r="C143" i="3" s="1"/>
  <c r="C32" i="3"/>
  <c r="C131" i="3" s="1"/>
  <c r="E10" i="7" l="1"/>
  <c r="E17" i="7" s="1"/>
  <c r="E11" i="7"/>
  <c r="D9" i="6"/>
  <c r="E12" i="7"/>
  <c r="I118" i="3"/>
  <c r="I130" i="3"/>
  <c r="F9" i="11"/>
  <c r="I168" i="3"/>
  <c r="G15" i="6"/>
  <c r="K15" i="6"/>
  <c r="L5" i="7"/>
  <c r="H15" i="6"/>
  <c r="J15" i="6"/>
  <c r="K5" i="7"/>
  <c r="N309" i="3"/>
  <c r="D15" i="6"/>
  <c r="E5" i="7"/>
  <c r="E15" i="6"/>
  <c r="F15" i="6"/>
  <c r="G203" i="3"/>
  <c r="I15" i="6"/>
  <c r="J5" i="7"/>
  <c r="H172" i="3"/>
  <c r="I172" i="3" s="1"/>
  <c r="I156" i="3"/>
  <c r="H175" i="3"/>
  <c r="I175" i="3" s="1"/>
  <c r="H141" i="3"/>
  <c r="I141" i="3" s="1"/>
  <c r="H157" i="3"/>
  <c r="I157" i="3" s="1"/>
  <c r="H176" i="3"/>
  <c r="I176" i="3" s="1"/>
  <c r="H177" i="3"/>
  <c r="I177" i="3" s="1"/>
  <c r="H196" i="3"/>
  <c r="I196" i="3" s="1"/>
  <c r="H197" i="3"/>
  <c r="I197" i="3" s="1"/>
  <c r="I144" i="3"/>
  <c r="H198" i="3"/>
  <c r="I198" i="3" s="1"/>
  <c r="H145" i="3"/>
  <c r="I145" i="3" s="1"/>
  <c r="H181" i="3"/>
  <c r="I181" i="3" s="1"/>
  <c r="H146" i="3"/>
  <c r="I146" i="3" s="1"/>
  <c r="H163" i="3"/>
  <c r="I163" i="3" s="1"/>
  <c r="H200" i="3"/>
  <c r="I200" i="3" s="1"/>
  <c r="H147" i="3"/>
  <c r="I147" i="3" s="1"/>
  <c r="H164" i="3"/>
  <c r="I164" i="3" s="1"/>
  <c r="H182" i="3"/>
  <c r="I182" i="3" s="1"/>
  <c r="H201" i="3"/>
  <c r="I201" i="3" s="1"/>
  <c r="H137" i="3"/>
  <c r="I137" i="3" s="1"/>
  <c r="H173" i="3"/>
  <c r="I173" i="3" s="1"/>
  <c r="H193" i="3"/>
  <c r="I193" i="3" s="1"/>
  <c r="H194" i="3"/>
  <c r="I194" i="3" s="1"/>
  <c r="H195" i="3"/>
  <c r="I195" i="3" s="1"/>
  <c r="H161" i="3"/>
  <c r="I161" i="3" s="1"/>
  <c r="H162" i="3"/>
  <c r="I162" i="3" s="1"/>
  <c r="H199" i="3"/>
  <c r="I199" i="3" s="1"/>
  <c r="H183" i="3"/>
  <c r="I183" i="3" s="1"/>
  <c r="H133" i="3"/>
  <c r="I133" i="3" s="1"/>
  <c r="H185" i="3"/>
  <c r="I185" i="3" s="1"/>
  <c r="F203" i="3"/>
  <c r="H151" i="3"/>
  <c r="I151" i="3" s="1"/>
  <c r="H169" i="3"/>
  <c r="I169" i="3" s="1"/>
  <c r="H186" i="3"/>
  <c r="I186" i="3" s="1"/>
  <c r="H153" i="3"/>
  <c r="I153" i="3" s="1"/>
  <c r="H138" i="3"/>
  <c r="I138" i="3" s="1"/>
  <c r="H174" i="3"/>
  <c r="I174" i="3" s="1"/>
  <c r="H140" i="3"/>
  <c r="I140" i="3" s="1"/>
  <c r="I132" i="3"/>
  <c r="H149" i="3"/>
  <c r="I149" i="3" s="1"/>
  <c r="H184" i="3"/>
  <c r="I184" i="3" s="1"/>
  <c r="H134" i="3"/>
  <c r="I134" i="3" s="1"/>
  <c r="H170" i="3"/>
  <c r="I170" i="3" s="1"/>
  <c r="H187" i="3"/>
  <c r="I187" i="3" s="1"/>
  <c r="H136" i="3"/>
  <c r="I136" i="3" s="1"/>
  <c r="H189" i="3"/>
  <c r="I189" i="3" s="1"/>
  <c r="H139" i="3"/>
  <c r="I139" i="3" s="1"/>
  <c r="H158" i="3"/>
  <c r="I158" i="3" s="1"/>
  <c r="H159" i="3"/>
  <c r="I159" i="3" s="1"/>
  <c r="H160" i="3"/>
  <c r="I160" i="3" s="1"/>
  <c r="H148" i="3"/>
  <c r="I148" i="3" s="1"/>
  <c r="H165" i="3"/>
  <c r="I165" i="3" s="1"/>
  <c r="H150" i="3"/>
  <c r="I150" i="3" s="1"/>
  <c r="H135" i="3"/>
  <c r="I135" i="3" s="1"/>
  <c r="H152" i="3"/>
  <c r="I152" i="3" s="1"/>
  <c r="H171" i="3"/>
  <c r="I171" i="3" s="1"/>
  <c r="H188" i="3"/>
  <c r="I188" i="3" s="1"/>
  <c r="H261" i="3"/>
  <c r="I261" i="3" s="1"/>
  <c r="H260" i="3"/>
  <c r="I260" i="3" s="1"/>
  <c r="I292" i="3"/>
  <c r="H282" i="3"/>
  <c r="I282" i="3" s="1"/>
  <c r="H239" i="3"/>
  <c r="I239" i="3" s="1"/>
  <c r="H238" i="3"/>
  <c r="I238" i="3" s="1"/>
  <c r="H245" i="3"/>
  <c r="I245" i="3" s="1"/>
  <c r="H281" i="3"/>
  <c r="I281" i="3" s="1"/>
  <c r="H237" i="3"/>
  <c r="I237" i="3" s="1"/>
  <c r="H265" i="3"/>
  <c r="I265" i="3" s="1"/>
  <c r="H293" i="3"/>
  <c r="I293" i="3" s="1"/>
  <c r="H264" i="3"/>
  <c r="I264" i="3" s="1"/>
  <c r="H253" i="3"/>
  <c r="I253" i="3" s="1"/>
  <c r="H252" i="3"/>
  <c r="I252" i="3" s="1"/>
  <c r="H234" i="3"/>
  <c r="I234" i="3" s="1"/>
  <c r="I268" i="3"/>
  <c r="H248" i="3"/>
  <c r="I248" i="3" s="1"/>
  <c r="H294" i="3"/>
  <c r="I294" i="3" s="1"/>
  <c r="H236" i="3"/>
  <c r="I236" i="3" s="1"/>
  <c r="H235" i="3"/>
  <c r="I235" i="3" s="1"/>
  <c r="H297" i="3"/>
  <c r="I297" i="3" s="1"/>
  <c r="H277" i="3"/>
  <c r="I277" i="3" s="1"/>
  <c r="H296" i="3"/>
  <c r="I296" i="3" s="1"/>
  <c r="H276" i="3"/>
  <c r="I276" i="3" s="1"/>
  <c r="H249" i="3"/>
  <c r="I249" i="3" s="1"/>
  <c r="H246" i="3"/>
  <c r="I246" i="3" s="1"/>
  <c r="H288" i="3"/>
  <c r="I288" i="3" s="1"/>
  <c r="H285" i="3"/>
  <c r="I285" i="3" s="1"/>
  <c r="H270" i="3"/>
  <c r="I270" i="3" s="1"/>
  <c r="H241" i="3"/>
  <c r="I241" i="3" s="1"/>
  <c r="H289" i="3"/>
  <c r="I289" i="3" s="1"/>
  <c r="H258" i="3"/>
  <c r="I258" i="3" s="1"/>
  <c r="H233" i="3"/>
  <c r="I233" i="3" s="1"/>
  <c r="H272" i="3"/>
  <c r="I272" i="3" s="1"/>
  <c r="I232" i="3"/>
  <c r="H300" i="3"/>
  <c r="I300" i="3" s="1"/>
  <c r="H284" i="3"/>
  <c r="I284" i="3" s="1"/>
  <c r="H269" i="3"/>
  <c r="I269" i="3" s="1"/>
  <c r="H273" i="3"/>
  <c r="I273" i="3" s="1"/>
  <c r="I244" i="3"/>
  <c r="H257" i="3"/>
  <c r="I257" i="3" s="1"/>
  <c r="H301" i="3"/>
  <c r="I301" i="3" s="1"/>
  <c r="I256" i="3"/>
  <c r="H240" i="3"/>
  <c r="I240" i="3" s="1"/>
  <c r="I230" i="3"/>
  <c r="E14" i="10" s="1"/>
  <c r="I218" i="3"/>
  <c r="D14" i="10" s="1"/>
  <c r="F50" i="10"/>
  <c r="E18" i="11"/>
  <c r="E8" i="11" s="1"/>
  <c r="F8" i="11" s="1"/>
  <c r="G104" i="3"/>
  <c r="H37" i="3"/>
  <c r="H38" i="3"/>
  <c r="H39" i="3"/>
  <c r="H40" i="3"/>
  <c r="H22" i="3"/>
  <c r="H24" i="3"/>
  <c r="H25" i="3"/>
  <c r="H26" i="3"/>
  <c r="H27" i="3"/>
  <c r="H28" i="3"/>
  <c r="H29" i="3"/>
  <c r="H30" i="3"/>
  <c r="F19" i="3"/>
  <c r="F104" i="3" s="1"/>
  <c r="H10" i="3"/>
  <c r="I10" i="3" s="1"/>
  <c r="C20" i="3"/>
  <c r="C119" i="3" s="1"/>
  <c r="C107" i="3"/>
  <c r="H11" i="3"/>
  <c r="H12" i="3"/>
  <c r="H13" i="3"/>
  <c r="H14" i="3"/>
  <c r="H15" i="3"/>
  <c r="H16" i="3"/>
  <c r="H17" i="3"/>
  <c r="H18" i="3"/>
  <c r="E18" i="7" l="1"/>
  <c r="E19" i="7"/>
  <c r="E22" i="7" s="1"/>
  <c r="E23" i="7"/>
  <c r="E13" i="7"/>
  <c r="E16" i="7" s="1"/>
  <c r="E50" i="10"/>
  <c r="G50" i="10"/>
  <c r="F49" i="10"/>
  <c r="E19" i="11"/>
  <c r="G8" i="7"/>
  <c r="G11" i="7" s="1"/>
  <c r="I278" i="3"/>
  <c r="I14" i="10" s="1"/>
  <c r="I266" i="3"/>
  <c r="I302" i="3"/>
  <c r="K14" i="10" s="1"/>
  <c r="I166" i="3"/>
  <c r="I142" i="3"/>
  <c r="F13" i="10" s="1"/>
  <c r="I178" i="3"/>
  <c r="I290" i="3"/>
  <c r="J14" i="10" s="1"/>
  <c r="I242" i="3"/>
  <c r="F14" i="10" s="1"/>
  <c r="I154" i="3"/>
  <c r="G13" i="10" s="1"/>
  <c r="D13" i="10"/>
  <c r="D12" i="10" s="1"/>
  <c r="I254" i="3"/>
  <c r="G14" i="10" s="1"/>
  <c r="K29" i="7"/>
  <c r="K36" i="7" s="1"/>
  <c r="K7" i="8"/>
  <c r="G29" i="7"/>
  <c r="G36" i="7" s="1"/>
  <c r="G7" i="8"/>
  <c r="I36" i="7"/>
  <c r="I7" i="8"/>
  <c r="L29" i="7"/>
  <c r="L36" i="7" s="1"/>
  <c r="L7" i="8"/>
  <c r="J29" i="7"/>
  <c r="J36" i="7" s="1"/>
  <c r="J7" i="8"/>
  <c r="F29" i="7"/>
  <c r="F36" i="7" s="1"/>
  <c r="F7" i="8"/>
  <c r="E29" i="7"/>
  <c r="E36" i="7" s="1"/>
  <c r="E7" i="8"/>
  <c r="H29" i="7"/>
  <c r="H36" i="7" s="1"/>
  <c r="H7" i="8"/>
  <c r="N310" i="3"/>
  <c r="I8" i="7" s="1"/>
  <c r="I180" i="3"/>
  <c r="I192" i="3"/>
  <c r="I202" i="3" s="1"/>
  <c r="H15" i="10"/>
  <c r="F20" i="11"/>
  <c r="I93" i="3"/>
  <c r="I81" i="3"/>
  <c r="H86" i="3"/>
  <c r="I86" i="3" s="1"/>
  <c r="I69" i="3"/>
  <c r="H96" i="3"/>
  <c r="I96" i="3" s="1"/>
  <c r="H85" i="3"/>
  <c r="I85" i="3" s="1"/>
  <c r="H97" i="3"/>
  <c r="I97" i="3" s="1"/>
  <c r="H102" i="3"/>
  <c r="I102" i="3" s="1"/>
  <c r="H84" i="3"/>
  <c r="I84" i="3" s="1"/>
  <c r="H101" i="3"/>
  <c r="I101" i="3" s="1"/>
  <c r="H83" i="3"/>
  <c r="I83" i="3" s="1"/>
  <c r="H100" i="3"/>
  <c r="I100" i="3" s="1"/>
  <c r="H98" i="3"/>
  <c r="I98" i="3" s="1"/>
  <c r="H99" i="3"/>
  <c r="I99" i="3" s="1"/>
  <c r="H82" i="3"/>
  <c r="I82" i="3" s="1"/>
  <c r="H95" i="3"/>
  <c r="I95" i="3" s="1"/>
  <c r="H78" i="3"/>
  <c r="I78" i="3" s="1"/>
  <c r="H94" i="3"/>
  <c r="I94" i="3" s="1"/>
  <c r="H77" i="3"/>
  <c r="I77" i="3" s="1"/>
  <c r="H76" i="3"/>
  <c r="I76" i="3" s="1"/>
  <c r="H75" i="3"/>
  <c r="I75" i="3" s="1"/>
  <c r="H74" i="3"/>
  <c r="I74" i="3" s="1"/>
  <c r="H73" i="3"/>
  <c r="I73" i="3" s="1"/>
  <c r="H90" i="3"/>
  <c r="I90" i="3" s="1"/>
  <c r="H72" i="3"/>
  <c r="I72" i="3" s="1"/>
  <c r="H89" i="3"/>
  <c r="I89" i="3" s="1"/>
  <c r="H71" i="3"/>
  <c r="I71" i="3" s="1"/>
  <c r="H88" i="3"/>
  <c r="I88" i="3" s="1"/>
  <c r="H87" i="3"/>
  <c r="I87" i="3" s="1"/>
  <c r="H70" i="3"/>
  <c r="I70" i="3" s="1"/>
  <c r="H41" i="3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I58" i="3"/>
  <c r="I57" i="3"/>
  <c r="H36" i="3"/>
  <c r="H35" i="3"/>
  <c r="H34" i="3"/>
  <c r="H51" i="3"/>
  <c r="H50" i="3"/>
  <c r="H54" i="3"/>
  <c r="H53" i="3"/>
  <c r="H52" i="3"/>
  <c r="H48" i="3"/>
  <c r="H49" i="3"/>
  <c r="H47" i="3"/>
  <c r="H42" i="3"/>
  <c r="E10" i="8" l="1"/>
  <c r="I12" i="7"/>
  <c r="I10" i="7"/>
  <c r="I11" i="7"/>
  <c r="E49" i="10"/>
  <c r="G12" i="10"/>
  <c r="G8" i="6"/>
  <c r="D8" i="6"/>
  <c r="E13" i="10"/>
  <c r="E12" i="10" s="1"/>
  <c r="M8" i="11"/>
  <c r="F12" i="10"/>
  <c r="F8" i="6"/>
  <c r="H9" i="6"/>
  <c r="H50" i="10"/>
  <c r="G49" i="10"/>
  <c r="E20" i="7"/>
  <c r="E21" i="7" s="1"/>
  <c r="E24" i="7" s="1"/>
  <c r="I190" i="3"/>
  <c r="I203" i="3" s="1"/>
  <c r="N311" i="3"/>
  <c r="K8" i="7" s="1"/>
  <c r="K10" i="7" s="1"/>
  <c r="E20" i="11"/>
  <c r="I326" i="3"/>
  <c r="I308" i="3"/>
  <c r="I79" i="3"/>
  <c r="I11" i="10" s="1"/>
  <c r="I16" i="6" s="1"/>
  <c r="I91" i="3"/>
  <c r="J11" i="10" s="1"/>
  <c r="J16" i="6" s="1"/>
  <c r="J19" i="6" s="1"/>
  <c r="K31" i="7" s="1"/>
  <c r="K13" i="8" s="1"/>
  <c r="I67" i="3"/>
  <c r="H11" i="10" s="1"/>
  <c r="H16" i="6" s="1"/>
  <c r="I103" i="3"/>
  <c r="K11" i="10" s="1"/>
  <c r="K16" i="6" s="1"/>
  <c r="K19" i="6" s="1"/>
  <c r="F21" i="11"/>
  <c r="J8" i="7"/>
  <c r="J10" i="7" s="1"/>
  <c r="I19" i="6" l="1"/>
  <c r="J31" i="7" s="1"/>
  <c r="J13" i="8" s="1"/>
  <c r="I19" i="7"/>
  <c r="I13" i="7"/>
  <c r="I16" i="7" s="1"/>
  <c r="H19" i="6"/>
  <c r="I31" i="7" s="1"/>
  <c r="I13" i="8" s="1"/>
  <c r="E8" i="6"/>
  <c r="I23" i="7"/>
  <c r="I7" i="11"/>
  <c r="H49" i="10"/>
  <c r="H30" i="10" s="1"/>
  <c r="H16" i="10" s="1"/>
  <c r="H10" i="6" s="1"/>
  <c r="L7" i="11"/>
  <c r="K50" i="10"/>
  <c r="K49" i="10" s="1"/>
  <c r="K30" i="10" s="1"/>
  <c r="K16" i="10" s="1"/>
  <c r="K10" i="6" s="1"/>
  <c r="I50" i="10"/>
  <c r="I49" i="10" s="1"/>
  <c r="I30" i="10" s="1"/>
  <c r="I16" i="10" s="1"/>
  <c r="I10" i="6" s="1"/>
  <c r="J50" i="10"/>
  <c r="J49" i="10" s="1"/>
  <c r="J30" i="10" s="1"/>
  <c r="J16" i="10" s="1"/>
  <c r="J10" i="6" s="1"/>
  <c r="K7" i="11"/>
  <c r="J7" i="11"/>
  <c r="L31" i="7"/>
  <c r="L13" i="8" s="1"/>
  <c r="I13" i="10"/>
  <c r="E21" i="11"/>
  <c r="I309" i="3"/>
  <c r="K12" i="7"/>
  <c r="K11" i="7"/>
  <c r="J12" i="7"/>
  <c r="J11" i="7"/>
  <c r="L8" i="7"/>
  <c r="J15" i="10"/>
  <c r="J9" i="6" s="1"/>
  <c r="D21" i="9"/>
  <c r="D22" i="9" s="1"/>
  <c r="D23" i="9" s="1"/>
  <c r="D24" i="9" s="1"/>
  <c r="D25" i="9" s="1"/>
  <c r="L50" i="10" l="1"/>
  <c r="L49" i="10" s="1"/>
  <c r="I12" i="10"/>
  <c r="I8" i="6"/>
  <c r="J23" i="7"/>
  <c r="J13" i="10"/>
  <c r="L11" i="7"/>
  <c r="L12" i="7"/>
  <c r="K23" i="7"/>
  <c r="K13" i="10"/>
  <c r="I20" i="9"/>
  <c r="L30" i="10" l="1"/>
  <c r="L16" i="10" s="1"/>
  <c r="K12" i="10"/>
  <c r="K8" i="6"/>
  <c r="J12" i="10"/>
  <c r="J10" i="10" s="1"/>
  <c r="J9" i="10" s="1"/>
  <c r="J56" i="10" s="1"/>
  <c r="J8" i="6"/>
  <c r="J11" i="6" s="1"/>
  <c r="J21" i="6" s="1"/>
  <c r="L23" i="7"/>
  <c r="F21" i="9"/>
  <c r="F22" i="9" s="1"/>
  <c r="F23" i="9" s="1"/>
  <c r="F24" i="9" s="1"/>
  <c r="F25" i="9" s="1"/>
  <c r="K30" i="7" l="1"/>
  <c r="K32" i="7" s="1"/>
  <c r="I22" i="9"/>
  <c r="H8" i="7" s="1"/>
  <c r="F8" i="7"/>
  <c r="K12" i="8" l="1"/>
  <c r="K14" i="8" s="1"/>
  <c r="H12" i="7"/>
  <c r="H11" i="7"/>
  <c r="I23" i="9"/>
  <c r="I24" i="9" s="1"/>
  <c r="G18" i="10" l="1"/>
  <c r="F18" i="10"/>
  <c r="E18" i="10"/>
  <c r="I310" i="3" l="1"/>
  <c r="I311" i="3"/>
  <c r="I312" i="3"/>
  <c r="I313" i="3"/>
  <c r="I314" i="3"/>
  <c r="I315" i="3"/>
  <c r="I316" i="3"/>
  <c r="I317" i="3"/>
  <c r="I318" i="3"/>
  <c r="I319" i="3"/>
  <c r="I320" i="3"/>
  <c r="I321" i="3"/>
  <c r="I322" i="3"/>
  <c r="H327" i="3"/>
  <c r="I327" i="3" s="1"/>
  <c r="H328" i="3"/>
  <c r="I328" i="3" s="1"/>
  <c r="H329" i="3"/>
  <c r="I329" i="3" s="1"/>
  <c r="H330" i="3"/>
  <c r="I330" i="3" s="1"/>
  <c r="H331" i="3"/>
  <c r="I331" i="3" s="1"/>
  <c r="H332" i="3"/>
  <c r="I332" i="3" s="1"/>
  <c r="H333" i="3"/>
  <c r="I333" i="3" s="1"/>
  <c r="H334" i="3"/>
  <c r="I334" i="3" s="1"/>
  <c r="H335" i="3"/>
  <c r="I335" i="3" s="1"/>
  <c r="H336" i="3"/>
  <c r="I336" i="3" s="1"/>
  <c r="H337" i="3"/>
  <c r="I337" i="3" s="1"/>
  <c r="H338" i="3"/>
  <c r="I338" i="3" s="1"/>
  <c r="H339" i="3"/>
  <c r="I339" i="3" s="1"/>
  <c r="H340" i="3"/>
  <c r="I340" i="3" s="1"/>
  <c r="I341" i="3" l="1"/>
  <c r="H14" i="10" s="1"/>
  <c r="L14" i="10" s="1"/>
  <c r="I323" i="3"/>
  <c r="I342" i="3" l="1"/>
  <c r="H13" i="10"/>
  <c r="F303" i="3"/>
  <c r="G303" i="3"/>
  <c r="L13" i="10" l="1"/>
  <c r="L12" i="10" s="1"/>
  <c r="H12" i="10"/>
  <c r="H10" i="10" s="1"/>
  <c r="H8" i="6"/>
  <c r="J7" i="9"/>
  <c r="I54" i="3" l="1"/>
  <c r="I53" i="3"/>
  <c r="I52" i="3"/>
  <c r="I51" i="3"/>
  <c r="I50" i="3"/>
  <c r="I42" i="3"/>
  <c r="I41" i="3"/>
  <c r="I40" i="3"/>
  <c r="I39" i="3"/>
  <c r="I38" i="3"/>
  <c r="I30" i="3"/>
  <c r="I29" i="3"/>
  <c r="I28" i="3"/>
  <c r="I27" i="3"/>
  <c r="I26" i="3"/>
  <c r="I18" i="3"/>
  <c r="I17" i="3"/>
  <c r="I16" i="3"/>
  <c r="I15" i="3"/>
  <c r="I14" i="3"/>
  <c r="J19" i="7" l="1"/>
  <c r="F23" i="10"/>
  <c r="F42" i="10"/>
  <c r="I12" i="3"/>
  <c r="I13" i="3"/>
  <c r="E7" i="11"/>
  <c r="I21" i="3"/>
  <c r="I22" i="3"/>
  <c r="I23" i="3"/>
  <c r="I24" i="3"/>
  <c r="I25" i="3"/>
  <c r="E23" i="10"/>
  <c r="E31" i="10"/>
  <c r="E42" i="10"/>
  <c r="I11" i="3"/>
  <c r="E30" i="10" l="1"/>
  <c r="I19" i="3"/>
  <c r="D11" i="10" s="1"/>
  <c r="D10" i="10" s="1"/>
  <c r="I31" i="3"/>
  <c r="E11" i="10" s="1"/>
  <c r="E16" i="6" s="1"/>
  <c r="E19" i="6" s="1"/>
  <c r="F31" i="7" s="1"/>
  <c r="F13" i="8" s="1"/>
  <c r="H10" i="7"/>
  <c r="J17" i="7"/>
  <c r="J18" i="7"/>
  <c r="J13" i="7"/>
  <c r="J16" i="7" s="1"/>
  <c r="L10" i="7"/>
  <c r="I47" i="3"/>
  <c r="G10" i="7"/>
  <c r="F15" i="10"/>
  <c r="D16" i="10"/>
  <c r="G17" i="10"/>
  <c r="F17" i="10"/>
  <c r="I36" i="3"/>
  <c r="I46" i="3"/>
  <c r="I37" i="3"/>
  <c r="I48" i="3"/>
  <c r="I35" i="3"/>
  <c r="I45" i="3"/>
  <c r="I49" i="3"/>
  <c r="I34" i="3"/>
  <c r="G42" i="10"/>
  <c r="E17" i="10"/>
  <c r="F31" i="10"/>
  <c r="K19" i="7" l="1"/>
  <c r="L19" i="7"/>
  <c r="F9" i="6"/>
  <c r="D10" i="6"/>
  <c r="D9" i="10"/>
  <c r="D56" i="10" s="1"/>
  <c r="J22" i="7"/>
  <c r="J10" i="8" s="1"/>
  <c r="D16" i="6"/>
  <c r="D19" i="6" s="1"/>
  <c r="G19" i="7"/>
  <c r="H19" i="7"/>
  <c r="G30" i="10"/>
  <c r="G16" i="10" s="1"/>
  <c r="G10" i="6" s="1"/>
  <c r="F30" i="10"/>
  <c r="F16" i="10" s="1"/>
  <c r="F10" i="6" s="1"/>
  <c r="I55" i="3"/>
  <c r="G11" i="10" s="1"/>
  <c r="G16" i="6" s="1"/>
  <c r="G19" i="6" s="1"/>
  <c r="H31" i="7" s="1"/>
  <c r="H13" i="8" s="1"/>
  <c r="G18" i="7"/>
  <c r="I18" i="7"/>
  <c r="I17" i="7"/>
  <c r="L17" i="7"/>
  <c r="L18" i="7"/>
  <c r="L13" i="7"/>
  <c r="H17" i="7"/>
  <c r="H18" i="7"/>
  <c r="H13" i="7"/>
  <c r="H16" i="7" s="1"/>
  <c r="K18" i="7"/>
  <c r="K13" i="7"/>
  <c r="K16" i="7" s="1"/>
  <c r="K17" i="7"/>
  <c r="F7" i="11"/>
  <c r="M9" i="11"/>
  <c r="G12" i="7"/>
  <c r="E16" i="10"/>
  <c r="E10" i="6" s="1"/>
  <c r="G15" i="10"/>
  <c r="E15" i="10"/>
  <c r="G17" i="7"/>
  <c r="I33" i="3"/>
  <c r="L16" i="7" l="1"/>
  <c r="L20" i="7" s="1"/>
  <c r="L22" i="7"/>
  <c r="L10" i="8" s="1"/>
  <c r="K20" i="7"/>
  <c r="K21" i="7" s="1"/>
  <c r="K22" i="7"/>
  <c r="K10" i="8" s="1"/>
  <c r="E10" i="10"/>
  <c r="E9" i="6"/>
  <c r="G10" i="10"/>
  <c r="G9" i="10" s="1"/>
  <c r="G56" i="10" s="1"/>
  <c r="G9" i="6"/>
  <c r="H22" i="7"/>
  <c r="I22" i="7"/>
  <c r="I10" i="8" s="1"/>
  <c r="G22" i="7"/>
  <c r="J9" i="8"/>
  <c r="J11" i="8" s="1"/>
  <c r="J20" i="7"/>
  <c r="J21" i="7" s="1"/>
  <c r="J24" i="7" s="1"/>
  <c r="H20" i="7"/>
  <c r="L10" i="6"/>
  <c r="I43" i="3"/>
  <c r="F11" i="10" s="1"/>
  <c r="F10" i="10" s="1"/>
  <c r="E31" i="7"/>
  <c r="F11" i="6"/>
  <c r="D11" i="6"/>
  <c r="G13" i="7"/>
  <c r="H7" i="11"/>
  <c r="F11" i="7"/>
  <c r="F12" i="7"/>
  <c r="F10" i="7"/>
  <c r="G23" i="7"/>
  <c r="L9" i="8" l="1"/>
  <c r="L11" i="8" s="1"/>
  <c r="K24" i="7"/>
  <c r="K38" i="7" s="1"/>
  <c r="G10" i="8"/>
  <c r="K9" i="8"/>
  <c r="K11" i="8" s="1"/>
  <c r="K15" i="8" s="1"/>
  <c r="G16" i="7"/>
  <c r="G20" i="7" s="1"/>
  <c r="G21" i="7" s="1"/>
  <c r="G24" i="7" s="1"/>
  <c r="I9" i="8"/>
  <c r="I11" i="8" s="1"/>
  <c r="I20" i="7"/>
  <c r="I21" i="7" s="1"/>
  <c r="I24" i="7" s="1"/>
  <c r="F19" i="7"/>
  <c r="I104" i="3"/>
  <c r="F16" i="6"/>
  <c r="L11" i="10"/>
  <c r="E13" i="8"/>
  <c r="L21" i="7"/>
  <c r="L24" i="7" s="1"/>
  <c r="D21" i="6"/>
  <c r="E30" i="7"/>
  <c r="E38" i="7" s="1"/>
  <c r="K15" i="10"/>
  <c r="I15" i="10"/>
  <c r="E11" i="6"/>
  <c r="E21" i="6" s="1"/>
  <c r="M10" i="11"/>
  <c r="I303" i="3"/>
  <c r="E9" i="8"/>
  <c r="F17" i="7"/>
  <c r="F18" i="7"/>
  <c r="F13" i="7"/>
  <c r="F23" i="7"/>
  <c r="H23" i="7"/>
  <c r="H10" i="8" s="1"/>
  <c r="K39" i="7" l="1"/>
  <c r="G9" i="8"/>
  <c r="G11" i="8" s="1"/>
  <c r="I9" i="6"/>
  <c r="I10" i="10"/>
  <c r="K9" i="6"/>
  <c r="K11" i="6" s="1"/>
  <c r="K21" i="6" s="1"/>
  <c r="K10" i="10"/>
  <c r="K9" i="10" s="1"/>
  <c r="F16" i="7"/>
  <c r="M8" i="7" s="1"/>
  <c r="F22" i="7"/>
  <c r="F10" i="8" s="1"/>
  <c r="M10" i="8" s="1"/>
  <c r="I343" i="3"/>
  <c r="L15" i="10"/>
  <c r="L10" i="10" s="1"/>
  <c r="L9" i="10" s="1"/>
  <c r="L56" i="10" s="1"/>
  <c r="F19" i="6"/>
  <c r="L16" i="6"/>
  <c r="E9" i="10"/>
  <c r="E56" i="10" s="1"/>
  <c r="F30" i="7"/>
  <c r="F12" i="8" s="1"/>
  <c r="F14" i="8" s="1"/>
  <c r="E11" i="8"/>
  <c r="H9" i="8"/>
  <c r="H21" i="7"/>
  <c r="H24" i="7" s="1"/>
  <c r="F9" i="8" l="1"/>
  <c r="M9" i="8" s="1"/>
  <c r="L9" i="6"/>
  <c r="F20" i="7"/>
  <c r="F21" i="7" s="1"/>
  <c r="F24" i="7" s="1"/>
  <c r="M24" i="7" s="1"/>
  <c r="M17" i="7"/>
  <c r="I9" i="10"/>
  <c r="I56" i="10" s="1"/>
  <c r="F9" i="10"/>
  <c r="K56" i="10"/>
  <c r="G31" i="7"/>
  <c r="L19" i="6"/>
  <c r="L30" i="7"/>
  <c r="L32" i="7" s="1"/>
  <c r="L39" i="7" s="1"/>
  <c r="H11" i="6"/>
  <c r="F32" i="7"/>
  <c r="I11" i="6"/>
  <c r="M7" i="11"/>
  <c r="G30" i="7"/>
  <c r="H11" i="8"/>
  <c r="F11" i="8" l="1"/>
  <c r="F15" i="8" s="1"/>
  <c r="H9" i="10"/>
  <c r="H56" i="10" s="1"/>
  <c r="F38" i="7"/>
  <c r="L38" i="7"/>
  <c r="L8" i="6"/>
  <c r="L11" i="6" s="1"/>
  <c r="G13" i="8"/>
  <c r="M13" i="8" s="1"/>
  <c r="M31" i="7"/>
  <c r="L12" i="8"/>
  <c r="L14" i="8" s="1"/>
  <c r="L15" i="8" s="1"/>
  <c r="H21" i="6"/>
  <c r="I30" i="7"/>
  <c r="M11" i="8"/>
  <c r="I21" i="6"/>
  <c r="J30" i="7"/>
  <c r="G11" i="6"/>
  <c r="H30" i="7" s="1"/>
  <c r="F39" i="7"/>
  <c r="G12" i="8"/>
  <c r="G38" i="7"/>
  <c r="G32" i="7"/>
  <c r="F21" i="6"/>
  <c r="G21" i="6" l="1"/>
  <c r="I12" i="8"/>
  <c r="I14" i="8" s="1"/>
  <c r="I15" i="8" s="1"/>
  <c r="I32" i="7"/>
  <c r="I39" i="7" s="1"/>
  <c r="I38" i="7"/>
  <c r="J32" i="7"/>
  <c r="J39" i="7" s="1"/>
  <c r="J12" i="8"/>
  <c r="J14" i="8" s="1"/>
  <c r="J15" i="8" s="1"/>
  <c r="J38" i="7"/>
  <c r="H32" i="7"/>
  <c r="H39" i="7" s="1"/>
  <c r="H38" i="7"/>
  <c r="M30" i="7"/>
  <c r="M38" i="7" s="1"/>
  <c r="G39" i="7"/>
  <c r="G14" i="8"/>
  <c r="G15" i="8" s="1"/>
  <c r="H12" i="8"/>
  <c r="H14" i="8" s="1"/>
  <c r="H15" i="8" s="1"/>
  <c r="F56" i="10" l="1"/>
  <c r="L21" i="6"/>
  <c r="E12" i="8" l="1"/>
  <c r="M12" i="8" s="1"/>
  <c r="E32" i="7"/>
  <c r="E39" i="7" s="1"/>
  <c r="M14" i="8" l="1"/>
  <c r="M15" i="8" s="1"/>
  <c r="F19" i="8" s="1"/>
  <c r="M32" i="7"/>
  <c r="M39" i="7" s="1"/>
  <c r="E14" i="8"/>
  <c r="E1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Andres Belalcazar Ceron</author>
  </authors>
  <commentList>
    <comment ref="D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Seleccione</t>
        </r>
        <r>
          <rPr>
            <b/>
            <sz val="9"/>
            <color indexed="81"/>
            <rFont val="Tahoma"/>
            <family val="2"/>
          </rPr>
          <t xml:space="preserve"> No de SMLV</t>
        </r>
      </text>
    </comment>
    <comment ref="D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Ingrese No de Horas</t>
        </r>
      </text>
    </comment>
    <comment ref="D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HONORARIOS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STJKZPPW1</author>
    <author>H2C4YS3</author>
  </authors>
  <commentList>
    <comment ref="C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Reconocimiento a Docentes unicauca que prestan servicios por fuera de la Labor</t>
        </r>
      </text>
    </comment>
    <comment ref="C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Docentes visitantes, Expertos Nacionales e Internacionales, CAR-contratos academicos remunerados, jurados y directores de trabajos de grado, becas trabajo de estudiante de programas de postgrado.</t>
        </r>
      </text>
    </comment>
    <comment ref="C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-Se coloca aquí el valor resultante de la planilla de contratistas (Enlaces)
</t>
        </r>
      </text>
    </comment>
    <comment ref="C2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licencias de software </t>
        </r>
      </text>
    </comment>
    <comment ref="C3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Necesidades de mantenimiento de equipos de laboratorio, equipos de computo entre otros.(ascensores, talanquera, biometricas)</t>
        </r>
      </text>
    </comment>
    <comment ref="C33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Necesidades de mantenimiento de los bienes Inmuebles de la institucion, incluye mantenimiento  de zonas verdes.</t>
        </r>
      </text>
    </comment>
    <comment ref="C36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Viaticos, transporte terrestre y aereo para docentes y administrativos que se desplacen a ciudades de Colombia a realizar actividades de gestiòn</t>
        </r>
      </text>
    </comment>
    <comment ref="C3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Viaticos, transporte terrestre y aereo para docentes y administrativos que se desplacen dentro del territorio colombiano para asistir a cursos seminarios, congresos  entre otros. </t>
        </r>
      </text>
    </comment>
    <comment ref="C3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Viaticos, trasporte terrestre y aereo para docentes que realicen salidas de campo dentro del territorio nacional con estudiantes de las diferentes programas de postgrado se incluyen los gastos de desplazamiento de los estudiantes.</t>
        </r>
      </text>
    </comment>
    <comment ref="C4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libros impresos, revistas, hemerotecas</t>
        </r>
      </text>
    </comment>
    <comment ref="C45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el costo de los publicaciones en revistas de circulacion local, nacional e internacional.</t>
        </r>
      </text>
    </comment>
    <comment ref="C46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Sucripcion a bases de datos, revistas, periodicos</t>
        </r>
      </text>
    </comment>
    <comment ref="C47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folletos, material para anuncios publicitarios, y pautas publicitarias en medios escritos y hablados</t>
        </r>
      </text>
    </comment>
    <comment ref="C48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 xml:space="preserve">Servicios de edición, impresión,  estampado y reproducción, incluye trabajos del taller editorial </t>
        </r>
      </text>
    </comment>
    <comment ref="C51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Inscriciones a Seminarios y cursos debe estar incluido en el plan integral de capacitaciòn este plan aplica solamente para administrativos.</t>
        </r>
      </text>
    </comment>
    <comment ref="C53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se debe incluir todas la cuotas de asociacion, membresias y/o cuotas de sostenimiento</t>
        </r>
      </text>
    </comment>
    <comment ref="C54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tener en cuenta las clausulas de convenios suscritos con otras instituciones, para efectos de transferencia de recursos por utilidades.</t>
        </r>
      </text>
    </comment>
    <comment ref="C55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 xml:space="preserve">PlaneacionEconomicaF:
</t>
        </r>
        <r>
          <rPr>
            <sz val="9"/>
            <color indexed="81"/>
            <rFont val="Tahoma"/>
            <family val="2"/>
          </rPr>
          <t>Incluye los gastos que permiten a los estudiantes, la permanencia académica y la participación en actividades que promueven la frmación integral. Tales como: apoyo de transporte, alimentación y alojamiento, participación en ventos académicos, culturales y deportivos, salidas de camp, gastos de marchas,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<sst xmlns="http://schemas.openxmlformats.org/spreadsheetml/2006/main" count="366" uniqueCount="232">
  <si>
    <t>Departamento</t>
  </si>
  <si>
    <t>Facultad</t>
  </si>
  <si>
    <t>Concepto</t>
  </si>
  <si>
    <t>Otros</t>
  </si>
  <si>
    <t>Ext</t>
  </si>
  <si>
    <t>Valor/hora</t>
  </si>
  <si>
    <t>Valor total</t>
  </si>
  <si>
    <t xml:space="preserve">Fecha </t>
  </si>
  <si>
    <t xml:space="preserve">Adjuntar: </t>
  </si>
  <si>
    <t>1. Propuesta</t>
  </si>
  <si>
    <t>Se debe contemplar el remplazo de docentes si fuera necesario</t>
  </si>
  <si>
    <t>1. Nombre del Nuevo Programa</t>
  </si>
  <si>
    <t>6.2 Remplazo de docentes</t>
  </si>
  <si>
    <t>Concepto de Gasto</t>
  </si>
  <si>
    <t>SERVICIOS DOCENTES</t>
  </si>
  <si>
    <t>SERVICIOS ADMINISTRATIVOS</t>
  </si>
  <si>
    <t>GASTOS GENERALES</t>
  </si>
  <si>
    <t>No Solicitud</t>
  </si>
  <si>
    <t>7. Beneficios Sociales</t>
  </si>
  <si>
    <t>2. Objeto</t>
  </si>
  <si>
    <t>2. Aval de la Unidad Responsable</t>
  </si>
  <si>
    <t>Viaticos</t>
  </si>
  <si>
    <t>1. COSTO EFECTIVO</t>
  </si>
  <si>
    <t>TOTAL</t>
  </si>
  <si>
    <t>TOTAL COSTOS EFECTIVOS</t>
  </si>
  <si>
    <t>Ingresos Netos</t>
  </si>
  <si>
    <t>Recursos Computacionales</t>
  </si>
  <si>
    <t>Seguro Estudiantil</t>
  </si>
  <si>
    <t>3. Formato Nuevo Programa (Medio Magnético)</t>
  </si>
  <si>
    <t>Valor matrícula  en # smlv.</t>
  </si>
  <si>
    <t>8. Unidad que AVALA</t>
  </si>
  <si>
    <t>2. APROVECHAMIENTO DEL COSTO FIJO - UNICAUCA</t>
  </si>
  <si>
    <t>TOTAL APROVECHAMIENTO DEL COSTO FIJO POR RECURSOS HUMANO E INFRAESTRUCTURA DE UNICAUCA</t>
  </si>
  <si>
    <t>Salario mínimo año inicial+ incremento años siguientes</t>
  </si>
  <si>
    <t>Valor Punto</t>
  </si>
  <si>
    <t>INGRESOS NETOS</t>
  </si>
  <si>
    <t>Costos efectivos</t>
  </si>
  <si>
    <t>Aprovechamiento del costo fijo</t>
  </si>
  <si>
    <t>TOTAL COSTOS Y GASTOS</t>
  </si>
  <si>
    <t>Total Ingresos</t>
  </si>
  <si>
    <t xml:space="preserve">Número de estudiantes </t>
  </si>
  <si>
    <t>Costo de Becas</t>
  </si>
  <si>
    <t>Subtotal Ingresos Netos</t>
  </si>
  <si>
    <t>Costos y Gastos</t>
  </si>
  <si>
    <t>Total costos</t>
  </si>
  <si>
    <t>Resultados</t>
  </si>
  <si>
    <t>Ingresos Netos - Costo Efectivo</t>
  </si>
  <si>
    <t>Transferencia a la Administración Central por Seguro Estudiantil y Recursos computacionales</t>
  </si>
  <si>
    <t>Aprovechamiento Costo Fijo Institucional</t>
  </si>
  <si>
    <t>Detalle de los ingresos</t>
  </si>
  <si>
    <t>Total Ingresos Programa</t>
  </si>
  <si>
    <t>AÑOS</t>
  </si>
  <si>
    <t>Pago a jurados</t>
  </si>
  <si>
    <t>Monitor</t>
  </si>
  <si>
    <t>Equipos</t>
  </si>
  <si>
    <t>Materiales y suministros</t>
  </si>
  <si>
    <t>Transporte aereo y terretre</t>
  </si>
  <si>
    <t>Hospedaje y alimentación</t>
  </si>
  <si>
    <t>Monitoria (Hora Monotor)</t>
  </si>
  <si>
    <t>Artes</t>
  </si>
  <si>
    <t>Ciencias Agrarias</t>
  </si>
  <si>
    <t>Ciencias de la Salud</t>
  </si>
  <si>
    <t>Ciencias Contables, Económicas y Administrativas</t>
  </si>
  <si>
    <t>Ciencias Humanas y Sociales</t>
  </si>
  <si>
    <t>Ciencias Naturales, Exactas y de la Educación</t>
  </si>
  <si>
    <t>Derecho, Ciencias Políticas y Sociales</t>
  </si>
  <si>
    <t>Ingeniería Civil</t>
  </si>
  <si>
    <t>Ingeniería Electrónica y Telecomunicaciones</t>
  </si>
  <si>
    <t>Asigantura</t>
  </si>
  <si>
    <t>Entidad</t>
  </si>
  <si>
    <t>Puntos</t>
  </si>
  <si>
    <t>Puntos x Hora</t>
  </si>
  <si>
    <t>% incremento anual</t>
  </si>
  <si>
    <t>SalarioMinimo</t>
  </si>
  <si>
    <t>Valor</t>
  </si>
  <si>
    <t>Salarios</t>
  </si>
  <si>
    <t xml:space="preserve">Impresos, publicaciones </t>
  </si>
  <si>
    <t>Bibliografía (libros)</t>
  </si>
  <si>
    <t>Publicidad</t>
  </si>
  <si>
    <t>Otros Gastos</t>
  </si>
  <si>
    <t>Auxilios, Pasantías o Trabajos de Campo</t>
  </si>
  <si>
    <t>Estadías de Estudiantes</t>
  </si>
  <si>
    <t>Asistencia a Eventos</t>
  </si>
  <si>
    <t>Viaticos profesores</t>
  </si>
  <si>
    <t>GASTOS</t>
  </si>
  <si>
    <t>FUNCIONAMIENTO</t>
  </si>
  <si>
    <t>GASTOS DE PERSONAL</t>
  </si>
  <si>
    <t>Estímulos Económicos</t>
  </si>
  <si>
    <t>Varios</t>
  </si>
  <si>
    <t>Compra de Equipos</t>
  </si>
  <si>
    <t>Equipo de Cómputo</t>
  </si>
  <si>
    <t>Equípos de Laboratorios</t>
  </si>
  <si>
    <t>Materiales y Suministros</t>
  </si>
  <si>
    <t>Combustible</t>
  </si>
  <si>
    <t>Elementos de Aseo y Cafetería</t>
  </si>
  <si>
    <t>Reactivos e Insumos</t>
  </si>
  <si>
    <t>Refrigerios</t>
  </si>
  <si>
    <t>Repuestos, Accesorios y Otros</t>
  </si>
  <si>
    <t>Servicios de Mantenimiento</t>
  </si>
  <si>
    <t>De Equipos</t>
  </si>
  <si>
    <t>Locativos</t>
  </si>
  <si>
    <t>Impresos y Publicaciones</t>
  </si>
  <si>
    <t>Fotocopias</t>
  </si>
  <si>
    <t>Material Bibliográfico</t>
  </si>
  <si>
    <t>Publicación Revistas</t>
  </si>
  <si>
    <t>Suscripciones</t>
  </si>
  <si>
    <t>Publicidad y Propaganda</t>
  </si>
  <si>
    <t>TRANSFERENCIAS CORRIENTES</t>
  </si>
  <si>
    <t>TOTAL RESULTADO</t>
  </si>
  <si>
    <t>Tutorías Profesores visitantes</t>
  </si>
  <si>
    <t>Nombre del programa</t>
  </si>
  <si>
    <t>Email</t>
  </si>
  <si>
    <t>5. Lugar de ejecución Ciudad</t>
  </si>
  <si>
    <t xml:space="preserve">3. Nombres y Apellidos de Director  </t>
  </si>
  <si>
    <t>Hoja Costo Docentes</t>
  </si>
  <si>
    <t>6.    Costo de los docentes</t>
  </si>
  <si>
    <t>Hoja Presupuesto Detallado Gastos</t>
  </si>
  <si>
    <t>Dedicacion en Horas</t>
  </si>
  <si>
    <t>Estímulos económicos a los profesores que intervienen en el programa</t>
  </si>
  <si>
    <t>TOTAL ESTIMULOS ECONOMICOS DOCENTES</t>
  </si>
  <si>
    <t>Monitoría</t>
  </si>
  <si>
    <t>Contratista de enlace</t>
  </si>
  <si>
    <t>OPS</t>
  </si>
  <si>
    <t>TOTAL HONORARIOS DOCENTES - Visitantes</t>
  </si>
  <si>
    <t>No SMLV para matricula</t>
  </si>
  <si>
    <t>Siguiente &gt;&gt;&gt;</t>
  </si>
  <si>
    <t>Seleccione Facultad</t>
  </si>
  <si>
    <t>GUÍA</t>
  </si>
  <si>
    <t>Honorarios Docentes para Asignaturas(Docentes Visitantes)</t>
  </si>
  <si>
    <t>No Proyectos</t>
  </si>
  <si>
    <t>Cantidad SMLV</t>
  </si>
  <si>
    <t>CantidSMLV</t>
  </si>
  <si>
    <t>TOTAL HONORARIOS DOCENTES</t>
  </si>
  <si>
    <t>si</t>
  </si>
  <si>
    <t>no</t>
  </si>
  <si>
    <t>DocenteUnicauca</t>
  </si>
  <si>
    <t>LABOR DOCENTE</t>
  </si>
  <si>
    <t>Factor</t>
  </si>
  <si>
    <t>Horas mes</t>
  </si>
  <si>
    <t>Rol (Jurado o Director de Trabajo de Grado)</t>
  </si>
  <si>
    <t>Jurado</t>
  </si>
  <si>
    <t>Director</t>
  </si>
  <si>
    <t>Total Estímulo</t>
  </si>
  <si>
    <t>Total Visitante</t>
  </si>
  <si>
    <t>TOTAL COSTO TRABAJOS DE GRADO</t>
  </si>
  <si>
    <t>Entidad o Universidad Externa</t>
  </si>
  <si>
    <t>Menos Descuentos</t>
  </si>
  <si>
    <t>Docentes para Dirección de Trabajos de Grado</t>
  </si>
  <si>
    <t xml:space="preserve">Cofinanciacion Unicauca (Aportes funcionamiento Nación Ley 30 de 1992 </t>
  </si>
  <si>
    <t>10. Presupuesto Detallado Gastos</t>
  </si>
  <si>
    <t>4. Año de Inicio</t>
  </si>
  <si>
    <t>Año</t>
  </si>
  <si>
    <t>Periodo</t>
  </si>
  <si>
    <t>Periodo de Inicio</t>
  </si>
  <si>
    <t>Docentes Visitantes</t>
  </si>
  <si>
    <t>Docentes Estímulo</t>
  </si>
  <si>
    <t>Docente Estímulo Económico Trabajo de Grado</t>
  </si>
  <si>
    <t>Docente Visitante Trabajo de Grado</t>
  </si>
  <si>
    <t xml:space="preserve"> </t>
  </si>
  <si>
    <t>PERIODO ACADÉMICO</t>
  </si>
  <si>
    <t>Columna1</t>
  </si>
  <si>
    <t>Columna2</t>
  </si>
  <si>
    <t>Columna3</t>
  </si>
  <si>
    <t>Columna4</t>
  </si>
  <si>
    <t>Columna5</t>
  </si>
  <si>
    <t>Columna6</t>
  </si>
  <si>
    <t>AÑO</t>
  </si>
  <si>
    <t>VALOR PUNTO</t>
  </si>
  <si>
    <t>UNIVERSIDAD DEL CAUCA
OFICINA DE PLANEACION Y DESARROLLO INSTITUCIONAL
NIT No. 891.500.319</t>
  </si>
  <si>
    <t>COSTO DE LOS DOCENTES QUE INTERVIENEN EN EL PROGRAMA DE POSGRADO</t>
  </si>
  <si>
    <t>SMMLV</t>
  </si>
  <si>
    <t>Colocar el valor  y el año que se apertura el programa de posgrado</t>
  </si>
  <si>
    <t>HORA MONITORIA</t>
  </si>
  <si>
    <t>Labor de los docentes que intervienen en el proyecto</t>
  </si>
  <si>
    <t>Docentes Labor</t>
  </si>
  <si>
    <t>TOTAL LABOR DOCENTE</t>
  </si>
  <si>
    <t>ADQUISICION DE BIENES Y SERVICIOS</t>
  </si>
  <si>
    <t>Transferencias entre instituciones de educación superior</t>
  </si>
  <si>
    <t>Columna7</t>
  </si>
  <si>
    <t>Número de estudiantes opción de grado</t>
  </si>
  <si>
    <t>SOLICITUD DE PRESUPUESTO PROGRAMA DE POSGRADO</t>
  </si>
  <si>
    <t>PRESUPUESTO PARA PROGRAMA DE POSGRADO</t>
  </si>
  <si>
    <t>RESUMEN DEL PRESUPUESTO PROGRAMA DE POSGRADO</t>
  </si>
  <si>
    <t xml:space="preserve">nn </t>
  </si>
  <si>
    <t>nn</t>
  </si>
  <si>
    <t>PERIODO:2026-1</t>
  </si>
  <si>
    <t>jurado</t>
  </si>
  <si>
    <t>Año actual</t>
  </si>
  <si>
    <t>INCREMENTO 9,2%</t>
  </si>
  <si>
    <t>Asignatura</t>
  </si>
  <si>
    <t>Gastos de Viaje</t>
  </si>
  <si>
    <t>Servicios de alojamiento en hoteles</t>
  </si>
  <si>
    <t>Servicios de suministro de comidas a la mesa, en restaurantes</t>
  </si>
  <si>
    <t>Servicios de taxi</t>
  </si>
  <si>
    <t>Otros servicios de transporte terrestre local de pasajeros n.c.p.</t>
  </si>
  <si>
    <t>Servicios de transporte aéreo de pasajeros, excepto los servicios de aerotaxi</t>
  </si>
  <si>
    <t>Año Actual</t>
  </si>
  <si>
    <t xml:space="preserve">Descuento voto </t>
  </si>
  <si>
    <t>Descuento Egresados</t>
  </si>
  <si>
    <t xml:space="preserve">COSTO DOCENTES -COORDINADOR </t>
  </si>
  <si>
    <t>Servicios de apoyo educativo (Monitores)</t>
  </si>
  <si>
    <t xml:space="preserve">Servicios de apoyo educativo (consultas -asesorías  y orientación) </t>
  </si>
  <si>
    <t>Licencias de software</t>
  </si>
  <si>
    <t>Otros equipos</t>
  </si>
  <si>
    <t>GASTOS  GENERALES</t>
  </si>
  <si>
    <t xml:space="preserve">ADQUISICION DE BIENES </t>
  </si>
  <si>
    <t>CÓDIGO: PE-GE-2.4-FOR-63</t>
  </si>
  <si>
    <t>Ingresos por matrículas</t>
  </si>
  <si>
    <t>UTILIDAD O DÉFICIT</t>
  </si>
  <si>
    <r>
      <rPr>
        <sz val="11"/>
        <color theme="3" tint="-0.499984740745262"/>
        <rFont val="Segoe UI Black"/>
        <family val="2"/>
      </rPr>
      <t>UNIVERSIDAD DEL CAUCA</t>
    </r>
    <r>
      <rPr>
        <sz val="9"/>
        <color theme="3" tint="-0.499984740745262"/>
        <rFont val="Segoe UI Black"/>
        <family val="2"/>
      </rPr>
      <t xml:space="preserve">
</t>
    </r>
    <r>
      <rPr>
        <sz val="10"/>
        <color theme="3" tint="-0.499984740745262"/>
        <rFont val="Segoe UI Black"/>
        <family val="2"/>
      </rPr>
      <t>OFICINA DE PLANEACIÓN Y DESARROLLO INSTITUCIONAL
NIT No. 891.500.319</t>
    </r>
  </si>
  <si>
    <t>Valor Matrícula</t>
  </si>
  <si>
    <t>Transferencia a la  Administración Central</t>
  </si>
  <si>
    <t>Servicios Básicos</t>
  </si>
  <si>
    <t>Ítem</t>
  </si>
  <si>
    <t>TOTAL COSTOS MAESTRÍA</t>
  </si>
  <si>
    <r>
      <rPr>
        <sz val="12"/>
        <color theme="3" tint="-0.499984740745262"/>
        <rFont val="Segoe UI Black"/>
        <family val="2"/>
      </rPr>
      <t>UNIVERSIDAD DEL CAUCA</t>
    </r>
    <r>
      <rPr>
        <sz val="10"/>
        <color theme="3" tint="-0.499984740745262"/>
        <rFont val="Segoe UI Black"/>
        <family val="2"/>
      </rPr>
      <t xml:space="preserve">
</t>
    </r>
    <r>
      <rPr>
        <sz val="9"/>
        <color theme="3" tint="-0.499984740745262"/>
        <rFont val="Segoe UI Black"/>
        <family val="2"/>
      </rPr>
      <t>OFICINA DE PLANEACIÓN Y DESARROLLO INSTITUCIONAL
NIT No. 891.500.319</t>
    </r>
  </si>
  <si>
    <t>Papelería y Útiles de Oficina</t>
  </si>
  <si>
    <t>ADQUISICIÓN DE SERVICIOS</t>
  </si>
  <si>
    <t>Viáticos de los Funcionarios en Comisión</t>
  </si>
  <si>
    <t>Servicios de Educación</t>
  </si>
  <si>
    <t>Membresías, afiliaciones y cuotas de sostenimiento</t>
  </si>
  <si>
    <t>Apoyo socioeconómicos  a estudiantes</t>
  </si>
  <si>
    <t>Coordinación (se reconocen 2 salarios minimos)</t>
  </si>
  <si>
    <t>SERVICIOS COORDINACIÓN, MONITORíA Y ENLACE</t>
  </si>
  <si>
    <r>
      <rPr>
        <sz val="12"/>
        <color theme="4" tint="-0.499984740745262"/>
        <rFont val="Segoe UI Black"/>
        <family val="2"/>
      </rPr>
      <t>UNIVERSIDAD DEL CAUCA</t>
    </r>
    <r>
      <rPr>
        <sz val="9"/>
        <color theme="4" tint="-0.499984740745262"/>
        <rFont val="Segoe UI Black"/>
        <family val="2"/>
      </rPr>
      <t xml:space="preserve">
</t>
    </r>
    <r>
      <rPr>
        <sz val="10"/>
        <color theme="4" tint="-0.499984740745262"/>
        <rFont val="Segoe UI Black"/>
        <family val="2"/>
      </rPr>
      <t>OFICINA DE PLANEACIÓN Y DESARROLLO INSTITUCIONAL
NIT No. 891.500.319</t>
    </r>
  </si>
  <si>
    <t>Teléfono</t>
  </si>
  <si>
    <t>9. Horario en que se llevará acabo el programa</t>
  </si>
  <si>
    <t>NOTA: SOLO DILIGENCIAR LAS CELDAS EN BLANCO</t>
  </si>
  <si>
    <t>Fecha de Actualización:9-10-2024</t>
  </si>
  <si>
    <t>Versión:2</t>
  </si>
  <si>
    <t>Proceso Estratégico
Gestión de la Planeación y Desarrollo Institucional
Presentación de Nuevo Programa de Posgrado</t>
  </si>
  <si>
    <r>
      <t xml:space="preserve">Solamente debe de ingresar valores en las celdas con fondo blanco y seleccionar en las celdas que tienen listas de despliegue.
Normatividad: </t>
    </r>
    <r>
      <rPr>
        <b/>
        <sz val="11"/>
        <color indexed="8"/>
        <rFont val="Arial"/>
        <family val="2"/>
      </rPr>
      <t>Acuerdo 004 de 2015 - Acuerdo 010 de 2004 - Acuerdo 055 de 2011</t>
    </r>
    <r>
      <rPr>
        <sz val="11"/>
        <color indexed="8"/>
        <rFont val="Arial"/>
        <family val="2"/>
      </rPr>
      <t xml:space="preserve">
Los cálculos se hacen 
automáticamente
</t>
    </r>
    <r>
      <rPr>
        <b/>
        <sz val="11"/>
        <color indexed="8"/>
        <rFont val="Arial"/>
        <family val="2"/>
      </rPr>
      <t>Al finalizar puede ver si el programa es viable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</si>
</sst>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"/>
    <numFmt numFmtId="165" formatCode="#,##0;[Red]#,##0"/>
    <numFmt numFmtId="166" formatCode="#,##0.0;[Red]#,##0.0"/>
    <numFmt numFmtId="167" formatCode="#,##0_ ;[Red]\-#,##0\ "/>
    <numFmt numFmtId="168" formatCode="&quot;$&quot;\ #,##0"/>
    <numFmt numFmtId="169" formatCode="_-&quot;$&quot;\ * #,##0_-;\-&quot;$&quot;\ * #,##0_-;_-&quot;$&quot;\ * &quot;-&quot;??_-;_-@_-"/>
  </numFmts>
  <fonts count="6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18"/>
      <name val="Arial"/>
      <family val="2"/>
    </font>
    <font>
      <sz val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4" tint="-0.499984740745262"/>
      <name val="Segoe UI Black"/>
      <family val="2"/>
    </font>
    <font>
      <sz val="11"/>
      <color theme="4" tint="-0.499984740745262"/>
      <name val="Segoe UI Black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4" tint="-0.499984740745262"/>
      <name val="Segoe UI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4"/>
      <name val="Arial"/>
      <family val="2"/>
    </font>
    <font>
      <sz val="10"/>
      <color theme="4" tint="-0.499984740745262"/>
      <name val="Segoe UI Black"/>
      <family val="2"/>
    </font>
    <font>
      <u/>
      <sz val="9"/>
      <color theme="4"/>
      <name val="Arial"/>
      <family val="2"/>
    </font>
    <font>
      <b/>
      <sz val="11"/>
      <name val="Arial"/>
      <family val="2"/>
    </font>
    <font>
      <u/>
      <sz val="12"/>
      <color theme="4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sz val="14"/>
      <color theme="4" tint="-0.499984740745262"/>
      <name val="Segoe UI Black"/>
      <family val="2"/>
    </font>
    <font>
      <b/>
      <sz val="11"/>
      <color theme="4" tint="-0.249977111117893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color theme="1"/>
      <name val="Segoe UI Black"/>
      <family val="2"/>
    </font>
    <font>
      <b/>
      <sz val="10"/>
      <color theme="1"/>
      <name val="Arial"/>
      <family val="2"/>
    </font>
    <font>
      <sz val="10"/>
      <color theme="3" tint="-0.499984740745262"/>
      <name val="Segoe UI Black"/>
      <family val="2"/>
    </font>
    <font>
      <sz val="8"/>
      <color theme="3" tint="-0.499984740745262"/>
      <name val="Arial"/>
      <family val="2"/>
    </font>
    <font>
      <u/>
      <sz val="12"/>
      <color theme="3" tint="-0.49998474074526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4"/>
      <color theme="4" tint="-0.499984740745262"/>
      <name val="Arial"/>
      <family val="2"/>
    </font>
    <font>
      <b/>
      <u/>
      <sz val="14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9"/>
      <color theme="3" tint="-0.499984740745262"/>
      <name val="Segoe UI Black"/>
      <family val="2"/>
    </font>
    <font>
      <sz val="11"/>
      <color theme="3" tint="-0.499984740745262"/>
      <name val="Segoe UI Black"/>
      <family val="2"/>
    </font>
    <font>
      <sz val="12"/>
      <color theme="3" tint="-0.499984740745262"/>
      <name val="Segoe UI Black"/>
      <family val="2"/>
    </font>
    <font>
      <b/>
      <sz val="10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u/>
      <sz val="18"/>
      <color theme="3" tint="-0.499984740745262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EF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2" fontId="15" fillId="0" borderId="0" applyFont="0" applyFill="0" applyBorder="0" applyAlignment="0" applyProtection="0"/>
    <xf numFmtId="0" fontId="26" fillId="0" borderId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6" fillId="0" borderId="0"/>
    <xf numFmtId="44" fontId="15" fillId="0" borderId="0" applyFont="0" applyFill="0" applyBorder="0" applyAlignment="0" applyProtection="0"/>
  </cellStyleXfs>
  <cellXfs count="521">
    <xf numFmtId="0" fontId="0" fillId="0" borderId="0" xfId="0"/>
    <xf numFmtId="3" fontId="12" fillId="4" borderId="1" xfId="0" applyNumberFormat="1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20" fillId="5" borderId="0" xfId="0" applyNumberFormat="1" applyFont="1" applyFill="1"/>
    <xf numFmtId="0" fontId="20" fillId="5" borderId="0" xfId="0" applyFont="1" applyFill="1"/>
    <xf numFmtId="0" fontId="20" fillId="5" borderId="0" xfId="0" applyFont="1" applyFill="1" applyAlignment="1">
      <alignment vertical="center"/>
    </xf>
    <xf numFmtId="165" fontId="21" fillId="5" borderId="0" xfId="0" applyNumberFormat="1" applyFont="1" applyFill="1" applyAlignment="1">
      <alignment vertical="center"/>
    </xf>
    <xf numFmtId="0" fontId="19" fillId="5" borderId="0" xfId="0" applyFont="1" applyFill="1"/>
    <xf numFmtId="3" fontId="20" fillId="5" borderId="0" xfId="0" applyNumberFormat="1" applyFont="1" applyFill="1"/>
    <xf numFmtId="3" fontId="21" fillId="5" borderId="0" xfId="0" applyNumberFormat="1" applyFont="1" applyFill="1" applyAlignment="1">
      <alignment vertical="center"/>
    </xf>
    <xf numFmtId="42" fontId="0" fillId="0" borderId="0" xfId="49" applyFont="1"/>
    <xf numFmtId="0" fontId="14" fillId="0" borderId="0" xfId="0" applyFont="1" applyAlignment="1">
      <alignment horizontal="center" vertical="center" wrapText="1" shrinkToFit="1"/>
    </xf>
    <xf numFmtId="42" fontId="0" fillId="0" borderId="1" xfId="49" applyFont="1" applyBorder="1"/>
    <xf numFmtId="0" fontId="0" fillId="0" borderId="7" xfId="0" applyBorder="1"/>
    <xf numFmtId="42" fontId="0" fillId="0" borderId="9" xfId="49" applyFont="1" applyBorder="1"/>
    <xf numFmtId="0" fontId="0" fillId="0" borderId="5" xfId="0" applyBorder="1"/>
    <xf numFmtId="0" fontId="0" fillId="0" borderId="3" xfId="0" applyBorder="1"/>
    <xf numFmtId="0" fontId="16" fillId="0" borderId="0" xfId="0" applyFont="1" applyAlignment="1">
      <alignment horizontal="center" vertical="center" wrapText="1" shrinkToFit="1"/>
    </xf>
    <xf numFmtId="0" fontId="0" fillId="0" borderId="1" xfId="0" applyBorder="1"/>
    <xf numFmtId="3" fontId="12" fillId="4" borderId="2" xfId="0" applyNumberFormat="1" applyFont="1" applyFill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2" fillId="0" borderId="29" xfId="0" applyNumberFormat="1" applyFont="1" applyBorder="1" applyAlignment="1">
      <alignment vertical="center" wrapText="1"/>
    </xf>
    <xf numFmtId="0" fontId="12" fillId="6" borderId="0" xfId="50" applyFont="1" applyFill="1" applyAlignment="1">
      <alignment vertical="center"/>
    </xf>
    <xf numFmtId="0" fontId="23" fillId="6" borderId="0" xfId="50" applyFont="1" applyFill="1" applyAlignment="1">
      <alignment wrapText="1"/>
    </xf>
    <xf numFmtId="0" fontId="4" fillId="6" borderId="0" xfId="0" applyFont="1" applyFill="1"/>
    <xf numFmtId="0" fontId="6" fillId="6" borderId="0" xfId="0" applyFont="1" applyFill="1"/>
    <xf numFmtId="0" fontId="4" fillId="7" borderId="19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4" fillId="7" borderId="0" xfId="0" applyFont="1" applyFill="1"/>
    <xf numFmtId="0" fontId="4" fillId="7" borderId="23" xfId="0" applyFont="1" applyFill="1" applyBorder="1"/>
    <xf numFmtId="0" fontId="4" fillId="7" borderId="25" xfId="0" applyFont="1" applyFill="1" applyBorder="1"/>
    <xf numFmtId="0" fontId="4" fillId="7" borderId="18" xfId="0" applyFont="1" applyFill="1" applyBorder="1" applyAlignment="1">
      <alignment horizontal="left"/>
    </xf>
    <xf numFmtId="0" fontId="4" fillId="7" borderId="27" xfId="0" applyFont="1" applyFill="1" applyBorder="1"/>
    <xf numFmtId="0" fontId="3" fillId="6" borderId="0" xfId="0" applyFont="1" applyFill="1"/>
    <xf numFmtId="0" fontId="2" fillId="6" borderId="0" xfId="0" applyFont="1" applyFill="1"/>
    <xf numFmtId="0" fontId="34" fillId="6" borderId="0" xfId="0" applyFont="1" applyFill="1"/>
    <xf numFmtId="0" fontId="14" fillId="6" borderId="0" xfId="0" applyFont="1" applyFill="1" applyAlignment="1">
      <alignment vertical="center"/>
    </xf>
    <xf numFmtId="3" fontId="14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vertical="center"/>
    </xf>
    <xf numFmtId="0" fontId="13" fillId="6" borderId="0" xfId="0" applyFont="1" applyFill="1" applyAlignment="1">
      <alignment horizontal="center" vertical="center"/>
    </xf>
    <xf numFmtId="3" fontId="13" fillId="6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4" fillId="7" borderId="0" xfId="0" applyNumberFormat="1" applyFont="1" applyFill="1" applyAlignment="1">
      <alignment vertical="center"/>
    </xf>
    <xf numFmtId="0" fontId="14" fillId="7" borderId="19" xfId="0" applyFont="1" applyFill="1" applyBorder="1" applyAlignment="1">
      <alignment vertical="center"/>
    </xf>
    <xf numFmtId="3" fontId="14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vertical="center"/>
    </xf>
    <xf numFmtId="3" fontId="14" fillId="7" borderId="23" xfId="0" applyNumberFormat="1" applyFont="1" applyFill="1" applyBorder="1" applyAlignment="1">
      <alignment vertical="center"/>
    </xf>
    <xf numFmtId="3" fontId="13" fillId="7" borderId="0" xfId="0" applyNumberFormat="1" applyFont="1" applyFill="1" applyAlignment="1">
      <alignment horizontal="center" vertical="center"/>
    </xf>
    <xf numFmtId="3" fontId="14" fillId="7" borderId="23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/>
    </xf>
    <xf numFmtId="3" fontId="33" fillId="7" borderId="23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7" borderId="18" xfId="0" applyFont="1" applyFill="1" applyBorder="1" applyAlignment="1">
      <alignment vertical="center"/>
    </xf>
    <xf numFmtId="3" fontId="14" fillId="7" borderId="18" xfId="0" applyNumberFormat="1" applyFont="1" applyFill="1" applyBorder="1" applyAlignment="1">
      <alignment vertical="center"/>
    </xf>
    <xf numFmtId="3" fontId="14" fillId="7" borderId="18" xfId="0" applyNumberFormat="1" applyFont="1" applyFill="1" applyBorder="1" applyAlignment="1">
      <alignment horizontal="center" vertical="center"/>
    </xf>
    <xf numFmtId="3" fontId="32" fillId="3" borderId="9" xfId="0" applyNumberFormat="1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/>
    </xf>
    <xf numFmtId="3" fontId="37" fillId="3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 wrapText="1"/>
    </xf>
    <xf numFmtId="3" fontId="12" fillId="6" borderId="0" xfId="0" applyNumberFormat="1" applyFont="1" applyFill="1"/>
    <xf numFmtId="3" fontId="12" fillId="6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center" vertical="center"/>
    </xf>
    <xf numFmtId="3" fontId="11" fillId="6" borderId="0" xfId="0" applyNumberFormat="1" applyFont="1" applyFill="1" applyAlignment="1">
      <alignment vertical="center" wrapText="1"/>
    </xf>
    <xf numFmtId="3" fontId="11" fillId="6" borderId="0" xfId="0" applyNumberFormat="1" applyFont="1" applyFill="1" applyAlignment="1">
      <alignment vertical="center"/>
    </xf>
    <xf numFmtId="3" fontId="11" fillId="6" borderId="0" xfId="0" applyNumberFormat="1" applyFont="1" applyFill="1"/>
    <xf numFmtId="3" fontId="11" fillId="6" borderId="0" xfId="0" applyNumberFormat="1" applyFont="1" applyFill="1" applyAlignment="1">
      <alignment horizontal="center" vertical="center" wrapText="1"/>
    </xf>
    <xf numFmtId="3" fontId="11" fillId="6" borderId="0" xfId="0" applyNumberFormat="1" applyFont="1" applyFill="1" applyAlignment="1">
      <alignment horizontal="center" vertical="center"/>
    </xf>
    <xf numFmtId="3" fontId="12" fillId="2" borderId="9" xfId="0" applyNumberFormat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12" fillId="6" borderId="0" xfId="0" applyNumberFormat="1" applyFont="1" applyFill="1" applyAlignment="1">
      <alignment wrapText="1"/>
    </xf>
    <xf numFmtId="3" fontId="27" fillId="6" borderId="0" xfId="0" applyNumberFormat="1" applyFont="1" applyFill="1"/>
    <xf numFmtId="3" fontId="27" fillId="6" borderId="0" xfId="0" applyNumberFormat="1" applyFont="1" applyFill="1" applyAlignment="1">
      <alignment wrapText="1"/>
    </xf>
    <xf numFmtId="3" fontId="28" fillId="6" borderId="0" xfId="0" applyNumberFormat="1" applyFont="1" applyFill="1" applyAlignment="1">
      <alignment horizontal="center" vertical="center" wrapText="1"/>
    </xf>
    <xf numFmtId="0" fontId="24" fillId="7" borderId="20" xfId="0" applyFont="1" applyFill="1" applyBorder="1" applyAlignment="1">
      <alignment horizontal="center"/>
    </xf>
    <xf numFmtId="3" fontId="12" fillId="7" borderId="21" xfId="0" applyNumberFormat="1" applyFont="1" applyFill="1" applyBorder="1"/>
    <xf numFmtId="3" fontId="12" fillId="7" borderId="23" xfId="0" applyNumberFormat="1" applyFont="1" applyFill="1" applyBorder="1"/>
    <xf numFmtId="3" fontId="12" fillId="7" borderId="23" xfId="0" applyNumberFormat="1" applyFont="1" applyFill="1" applyBorder="1" applyAlignment="1">
      <alignment wrapText="1"/>
    </xf>
    <xf numFmtId="3" fontId="27" fillId="7" borderId="23" xfId="0" applyNumberFormat="1" applyFont="1" applyFill="1" applyBorder="1" applyAlignment="1">
      <alignment wrapText="1"/>
    </xf>
    <xf numFmtId="3" fontId="12" fillId="7" borderId="23" xfId="0" applyNumberFormat="1" applyFont="1" applyFill="1" applyBorder="1" applyAlignment="1">
      <alignment vertical="center"/>
    </xf>
    <xf numFmtId="3" fontId="12" fillId="7" borderId="18" xfId="0" applyNumberFormat="1" applyFont="1" applyFill="1" applyBorder="1" applyAlignment="1">
      <alignment horizontal="center" vertical="center"/>
    </xf>
    <xf numFmtId="3" fontId="12" fillId="7" borderId="18" xfId="0" applyNumberFormat="1" applyFont="1" applyFill="1" applyBorder="1" applyAlignment="1">
      <alignment vertical="center"/>
    </xf>
    <xf numFmtId="3" fontId="12" fillId="7" borderId="27" xfId="0" applyNumberFormat="1" applyFont="1" applyFill="1" applyBorder="1" applyAlignment="1">
      <alignment vertical="center"/>
    </xf>
    <xf numFmtId="3" fontId="12" fillId="7" borderId="19" xfId="0" applyNumberFormat="1" applyFont="1" applyFill="1" applyBorder="1"/>
    <xf numFmtId="3" fontId="12" fillId="7" borderId="22" xfId="0" applyNumberFormat="1" applyFont="1" applyFill="1" applyBorder="1"/>
    <xf numFmtId="3" fontId="27" fillId="7" borderId="22" xfId="0" applyNumberFormat="1" applyFont="1" applyFill="1" applyBorder="1"/>
    <xf numFmtId="3" fontId="12" fillId="7" borderId="25" xfId="0" applyNumberFormat="1" applyFont="1" applyFill="1" applyBorder="1"/>
    <xf numFmtId="3" fontId="37" fillId="3" borderId="6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 wrapText="1"/>
    </xf>
    <xf numFmtId="0" fontId="20" fillId="2" borderId="0" xfId="0" applyFont="1" applyFill="1"/>
    <xf numFmtId="3" fontId="20" fillId="2" borderId="0" xfId="0" applyNumberFormat="1" applyFont="1" applyFill="1"/>
    <xf numFmtId="165" fontId="20" fillId="2" borderId="0" xfId="0" applyNumberFormat="1" applyFont="1" applyFill="1"/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right" vertical="center"/>
    </xf>
    <xf numFmtId="0" fontId="20" fillId="7" borderId="19" xfId="0" applyFont="1" applyFill="1" applyBorder="1"/>
    <xf numFmtId="0" fontId="20" fillId="7" borderId="22" xfId="0" applyFont="1" applyFill="1" applyBorder="1"/>
    <xf numFmtId="0" fontId="19" fillId="7" borderId="22" xfId="0" applyFont="1" applyFill="1" applyBorder="1"/>
    <xf numFmtId="0" fontId="20" fillId="7" borderId="22" xfId="0" applyFont="1" applyFill="1" applyBorder="1" applyAlignment="1">
      <alignment vertical="center"/>
    </xf>
    <xf numFmtId="165" fontId="20" fillId="7" borderId="22" xfId="0" applyNumberFormat="1" applyFont="1" applyFill="1" applyBorder="1"/>
    <xf numFmtId="0" fontId="20" fillId="7" borderId="25" xfId="0" applyFont="1" applyFill="1" applyBorder="1"/>
    <xf numFmtId="165" fontId="21" fillId="7" borderId="21" xfId="0" applyNumberFormat="1" applyFont="1" applyFill="1" applyBorder="1" applyAlignment="1">
      <alignment vertical="center"/>
    </xf>
    <xf numFmtId="165" fontId="20" fillId="7" borderId="23" xfId="0" applyNumberFormat="1" applyFont="1" applyFill="1" applyBorder="1"/>
    <xf numFmtId="165" fontId="19" fillId="7" borderId="23" xfId="0" applyNumberFormat="1" applyFont="1" applyFill="1" applyBorder="1"/>
    <xf numFmtId="165" fontId="20" fillId="7" borderId="23" xfId="0" applyNumberFormat="1" applyFont="1" applyFill="1" applyBorder="1" applyAlignment="1">
      <alignment vertical="center"/>
    </xf>
    <xf numFmtId="165" fontId="20" fillId="7" borderId="27" xfId="0" applyNumberFormat="1" applyFont="1" applyFill="1" applyBorder="1"/>
    <xf numFmtId="0" fontId="20" fillId="7" borderId="18" xfId="0" applyFont="1" applyFill="1" applyBorder="1"/>
    <xf numFmtId="3" fontId="20" fillId="7" borderId="18" xfId="0" applyNumberFormat="1" applyFont="1" applyFill="1" applyBorder="1"/>
    <xf numFmtId="165" fontId="20" fillId="7" borderId="18" xfId="0" applyNumberFormat="1" applyFont="1" applyFill="1" applyBorder="1"/>
    <xf numFmtId="165" fontId="8" fillId="7" borderId="0" xfId="0" applyNumberFormat="1" applyFont="1" applyFill="1"/>
    <xf numFmtId="165" fontId="8" fillId="7" borderId="19" xfId="0" applyNumberFormat="1" applyFont="1" applyFill="1" applyBorder="1"/>
    <xf numFmtId="165" fontId="8" fillId="7" borderId="22" xfId="0" applyNumberFormat="1" applyFont="1" applyFill="1" applyBorder="1"/>
    <xf numFmtId="165" fontId="8" fillId="7" borderId="23" xfId="0" applyNumberFormat="1" applyFont="1" applyFill="1" applyBorder="1"/>
    <xf numFmtId="165" fontId="8" fillId="7" borderId="22" xfId="0" applyNumberFormat="1" applyFont="1" applyFill="1" applyBorder="1" applyAlignment="1">
      <alignment vertical="center"/>
    </xf>
    <xf numFmtId="165" fontId="8" fillId="7" borderId="23" xfId="0" applyNumberFormat="1" applyFont="1" applyFill="1" applyBorder="1" applyAlignment="1">
      <alignment vertical="center"/>
    </xf>
    <xf numFmtId="165" fontId="8" fillId="7" borderId="25" xfId="0" applyNumberFormat="1" applyFont="1" applyFill="1" applyBorder="1" applyAlignment="1">
      <alignment vertical="center"/>
    </xf>
    <xf numFmtId="165" fontId="8" fillId="7" borderId="18" xfId="0" applyNumberFormat="1" applyFont="1" applyFill="1" applyBorder="1" applyAlignment="1">
      <alignment vertical="center"/>
    </xf>
    <xf numFmtId="165" fontId="8" fillId="7" borderId="27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30" fillId="2" borderId="3" xfId="0" applyNumberFormat="1" applyFont="1" applyFill="1" applyBorder="1"/>
    <xf numFmtId="3" fontId="14" fillId="2" borderId="1" xfId="0" applyNumberFormat="1" applyFont="1" applyFill="1" applyBorder="1" applyAlignment="1">
      <alignment vertical="center"/>
    </xf>
    <xf numFmtId="3" fontId="30" fillId="2" borderId="1" xfId="0" applyNumberFormat="1" applyFont="1" applyFill="1" applyBorder="1"/>
    <xf numFmtId="3" fontId="14" fillId="2" borderId="9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 wrapText="1"/>
    </xf>
    <xf numFmtId="3" fontId="11" fillId="7" borderId="22" xfId="0" applyNumberFormat="1" applyFont="1" applyFill="1" applyBorder="1"/>
    <xf numFmtId="3" fontId="12" fillId="7" borderId="22" xfId="0" applyNumberFormat="1" applyFont="1" applyFill="1" applyBorder="1" applyAlignment="1">
      <alignment vertical="center"/>
    </xf>
    <xf numFmtId="3" fontId="11" fillId="7" borderId="21" xfId="0" applyNumberFormat="1" applyFont="1" applyFill="1" applyBorder="1" applyAlignment="1">
      <alignment vertical="center" wrapText="1"/>
    </xf>
    <xf numFmtId="3" fontId="11" fillId="7" borderId="23" xfId="0" applyNumberFormat="1" applyFont="1" applyFill="1" applyBorder="1" applyAlignment="1">
      <alignment vertical="center"/>
    </xf>
    <xf numFmtId="3" fontId="11" fillId="7" borderId="23" xfId="0" applyNumberFormat="1" applyFont="1" applyFill="1" applyBorder="1" applyAlignment="1">
      <alignment vertical="center" wrapText="1"/>
    </xf>
    <xf numFmtId="3" fontId="12" fillId="7" borderId="24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3" fontId="37" fillId="3" borderId="1" xfId="0" applyNumberFormat="1" applyFont="1" applyFill="1" applyBorder="1" applyAlignment="1">
      <alignment horizontal="right" vertical="center"/>
    </xf>
    <xf numFmtId="3" fontId="38" fillId="6" borderId="0" xfId="53" applyNumberFormat="1" applyFont="1" applyFill="1" applyAlignment="1">
      <alignment vertical="center"/>
    </xf>
    <xf numFmtId="3" fontId="39" fillId="6" borderId="0" xfId="53" applyNumberFormat="1" applyFont="1" applyFill="1" applyAlignment="1">
      <alignment vertical="center"/>
    </xf>
    <xf numFmtId="165" fontId="26" fillId="0" borderId="1" xfId="0" applyNumberFormat="1" applyFont="1" applyBorder="1" applyProtection="1">
      <protection locked="0" hidden="1"/>
    </xf>
    <xf numFmtId="165" fontId="43" fillId="3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left" vertical="center" wrapText="1"/>
    </xf>
    <xf numFmtId="165" fontId="12" fillId="6" borderId="1" xfId="0" applyNumberFormat="1" applyFont="1" applyFill="1" applyBorder="1" applyAlignment="1">
      <alignment vertical="center"/>
    </xf>
    <xf numFmtId="3" fontId="22" fillId="6" borderId="1" xfId="0" applyNumberFormat="1" applyFont="1" applyFill="1" applyBorder="1" applyAlignment="1">
      <alignment wrapText="1"/>
    </xf>
    <xf numFmtId="3" fontId="21" fillId="6" borderId="1" xfId="0" applyNumberFormat="1" applyFont="1" applyFill="1" applyBorder="1"/>
    <xf numFmtId="165" fontId="11" fillId="6" borderId="1" xfId="0" applyNumberFormat="1" applyFont="1" applyFill="1" applyBorder="1"/>
    <xf numFmtId="3" fontId="22" fillId="6" borderId="1" xfId="0" applyNumberFormat="1" applyFont="1" applyFill="1" applyBorder="1"/>
    <xf numFmtId="165" fontId="12" fillId="6" borderId="1" xfId="0" applyNumberFormat="1" applyFont="1" applyFill="1" applyBorder="1"/>
    <xf numFmtId="3" fontId="22" fillId="6" borderId="1" xfId="0" applyNumberFormat="1" applyFont="1" applyFill="1" applyBorder="1" applyAlignment="1">
      <alignment horizontal="right"/>
    </xf>
    <xf numFmtId="164" fontId="22" fillId="6" borderId="1" xfId="0" applyNumberFormat="1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32" fillId="2" borderId="1" xfId="0" applyNumberFormat="1" applyFont="1" applyFill="1" applyBorder="1" applyAlignment="1">
      <alignment vertical="center"/>
    </xf>
    <xf numFmtId="165" fontId="8" fillId="6" borderId="14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33" fillId="7" borderId="31" xfId="0" applyFont="1" applyFill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0" fontId="33" fillId="7" borderId="32" xfId="0" applyFont="1" applyFill="1" applyBorder="1" applyAlignment="1">
      <alignment vertical="center"/>
    </xf>
    <xf numFmtId="3" fontId="14" fillId="7" borderId="33" xfId="0" applyNumberFormat="1" applyFont="1" applyFill="1" applyBorder="1" applyAlignment="1">
      <alignment horizontal="center" vertical="center"/>
    </xf>
    <xf numFmtId="3" fontId="32" fillId="3" borderId="9" xfId="0" applyNumberFormat="1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/>
    </xf>
    <xf numFmtId="165" fontId="13" fillId="2" borderId="1" xfId="0" applyNumberFormat="1" applyFont="1" applyFill="1" applyBorder="1" applyAlignment="1">
      <alignment horizontal="right" vertical="center" wrapText="1"/>
    </xf>
    <xf numFmtId="165" fontId="13" fillId="2" borderId="10" xfId="0" applyNumberFormat="1" applyFont="1" applyFill="1" applyBorder="1" applyAlignment="1">
      <alignment horizontal="right" vertical="center"/>
    </xf>
    <xf numFmtId="165" fontId="32" fillId="3" borderId="1" xfId="0" applyNumberFormat="1" applyFont="1" applyFill="1" applyBorder="1" applyAlignment="1">
      <alignment horizontal="right" vertical="center" wrapText="1"/>
    </xf>
    <xf numFmtId="0" fontId="12" fillId="6" borderId="0" xfId="50" applyFont="1" applyFill="1" applyAlignment="1" applyProtection="1">
      <alignment vertical="center"/>
      <protection hidden="1"/>
    </xf>
    <xf numFmtId="0" fontId="11" fillId="6" borderId="0" xfId="50" applyFont="1" applyFill="1" applyAlignment="1" applyProtection="1">
      <alignment horizontal="center" vertical="center"/>
      <protection hidden="1"/>
    </xf>
    <xf numFmtId="0" fontId="12" fillId="7" borderId="22" xfId="50" applyFont="1" applyFill="1" applyBorder="1" applyAlignment="1" applyProtection="1">
      <alignment vertical="center"/>
      <protection hidden="1"/>
    </xf>
    <xf numFmtId="165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7" borderId="23" xfId="50" applyFont="1" applyFill="1" applyBorder="1" applyAlignment="1" applyProtection="1">
      <alignment vertical="center"/>
      <protection hidden="1"/>
    </xf>
    <xf numFmtId="0" fontId="11" fillId="8" borderId="1" xfId="50" quotePrefix="1" applyFont="1" applyFill="1" applyBorder="1" applyAlignment="1" applyProtection="1">
      <alignment vertical="center"/>
      <protection hidden="1"/>
    </xf>
    <xf numFmtId="3" fontId="11" fillId="8" borderId="1" xfId="52" applyNumberFormat="1" applyFont="1" applyFill="1" applyBorder="1" applyAlignment="1" applyProtection="1">
      <alignment vertical="center"/>
      <protection hidden="1"/>
    </xf>
    <xf numFmtId="0" fontId="12" fillId="2" borderId="1" xfId="50" quotePrefix="1" applyFont="1" applyFill="1" applyBorder="1" applyAlignment="1" applyProtection="1">
      <alignment vertical="center"/>
      <protection hidden="1"/>
    </xf>
    <xf numFmtId="3" fontId="12" fillId="2" borderId="1" xfId="52" applyNumberFormat="1" applyFont="1" applyFill="1" applyBorder="1" applyAlignment="1" applyProtection="1">
      <alignment vertical="center"/>
      <protection hidden="1"/>
    </xf>
    <xf numFmtId="3" fontId="12" fillId="6" borderId="1" xfId="50" applyNumberFormat="1" applyFont="1" applyFill="1" applyBorder="1" applyAlignment="1" applyProtection="1">
      <alignment vertical="center"/>
      <protection hidden="1"/>
    </xf>
    <xf numFmtId="0" fontId="11" fillId="10" borderId="13" xfId="50" quotePrefix="1" applyFont="1" applyFill="1" applyBorder="1" applyAlignment="1" applyProtection="1">
      <alignment vertical="center"/>
      <protection hidden="1"/>
    </xf>
    <xf numFmtId="3" fontId="11" fillId="10" borderId="13" xfId="52" applyNumberFormat="1" applyFont="1" applyFill="1" applyBorder="1" applyAlignment="1" applyProtection="1">
      <alignment vertical="center"/>
      <protection hidden="1"/>
    </xf>
    <xf numFmtId="0" fontId="11" fillId="9" borderId="1" xfId="50" quotePrefix="1" applyFont="1" applyFill="1" applyBorder="1" applyAlignment="1" applyProtection="1">
      <alignment vertical="center"/>
      <protection hidden="1"/>
    </xf>
    <xf numFmtId="3" fontId="11" fillId="9" borderId="1" xfId="52" applyNumberFormat="1" applyFont="1" applyFill="1" applyBorder="1" applyAlignment="1" applyProtection="1">
      <alignment vertical="center"/>
      <protection hidden="1"/>
    </xf>
    <xf numFmtId="3" fontId="12" fillId="7" borderId="22" xfId="50" applyNumberFormat="1" applyFont="1" applyFill="1" applyBorder="1" applyAlignment="1" applyProtection="1">
      <alignment vertical="center"/>
      <protection hidden="1"/>
    </xf>
    <xf numFmtId="3" fontId="12" fillId="7" borderId="25" xfId="50" applyNumberFormat="1" applyFont="1" applyFill="1" applyBorder="1" applyAlignment="1" applyProtection="1">
      <alignment vertical="center"/>
      <protection hidden="1"/>
    </xf>
    <xf numFmtId="3" fontId="12" fillId="7" borderId="18" xfId="50" applyNumberFormat="1" applyFont="1" applyFill="1" applyBorder="1" applyAlignment="1" applyProtection="1">
      <alignment vertical="center"/>
      <protection hidden="1"/>
    </xf>
    <xf numFmtId="0" fontId="12" fillId="7" borderId="27" xfId="50" applyFont="1" applyFill="1" applyBorder="1" applyAlignment="1" applyProtection="1">
      <alignment vertical="center"/>
      <protection hidden="1"/>
    </xf>
    <xf numFmtId="3" fontId="12" fillId="6" borderId="0" xfId="50" applyNumberFormat="1" applyFont="1" applyFill="1" applyAlignment="1" applyProtection="1">
      <alignment vertical="center"/>
      <protection hidden="1"/>
    </xf>
    <xf numFmtId="42" fontId="12" fillId="6" borderId="0" xfId="51" applyFont="1" applyFill="1" applyAlignment="1" applyProtection="1">
      <alignment vertical="center"/>
      <protection hidden="1"/>
    </xf>
    <xf numFmtId="3" fontId="39" fillId="6" borderId="0" xfId="53" applyNumberFormat="1" applyFont="1" applyFill="1" applyAlignment="1" applyProtection="1">
      <alignment vertical="center"/>
      <protection hidden="1"/>
    </xf>
    <xf numFmtId="168" fontId="14" fillId="6" borderId="0" xfId="0" applyNumberFormat="1" applyFont="1" applyFill="1" applyAlignment="1">
      <alignment vertical="center"/>
    </xf>
    <xf numFmtId="165" fontId="11" fillId="6" borderId="1" xfId="0" applyNumberFormat="1" applyFont="1" applyFill="1" applyBorder="1" applyAlignment="1">
      <alignment vertical="center"/>
    </xf>
    <xf numFmtId="0" fontId="2" fillId="6" borderId="14" xfId="0" applyFont="1" applyFill="1" applyBorder="1" applyAlignment="1">
      <alignment vertical="center" wrapText="1"/>
    </xf>
    <xf numFmtId="167" fontId="8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8" fillId="6" borderId="1" xfId="0" applyNumberFormat="1" applyFont="1" applyFill="1" applyBorder="1" applyAlignment="1">
      <alignment vertical="center"/>
    </xf>
    <xf numFmtId="3" fontId="37" fillId="3" borderId="2" xfId="0" applyNumberFormat="1" applyFont="1" applyFill="1" applyBorder="1" applyAlignment="1">
      <alignment vertical="center" wrapText="1"/>
    </xf>
    <xf numFmtId="3" fontId="11" fillId="2" borderId="10" xfId="0" applyNumberFormat="1" applyFont="1" applyFill="1" applyBorder="1" applyAlignment="1">
      <alignment horizontal="left" vertical="center" wrapText="1"/>
    </xf>
    <xf numFmtId="3" fontId="11" fillId="2" borderId="10" xfId="0" applyNumberFormat="1" applyFont="1" applyFill="1" applyBorder="1" applyAlignment="1">
      <alignment horizontal="left" vertical="center"/>
    </xf>
    <xf numFmtId="165" fontId="11" fillId="3" borderId="5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165" fontId="37" fillId="3" borderId="12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37" fillId="3" borderId="0" xfId="0" applyNumberFormat="1" applyFont="1" applyFill="1" applyAlignment="1">
      <alignment horizontal="right" vertical="center"/>
    </xf>
    <xf numFmtId="3" fontId="37" fillId="3" borderId="13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top" wrapText="1"/>
    </xf>
    <xf numFmtId="165" fontId="26" fillId="0" borderId="9" xfId="0" applyNumberFormat="1" applyFont="1" applyBorder="1" applyProtection="1">
      <protection locked="0" hidden="1"/>
    </xf>
    <xf numFmtId="165" fontId="12" fillId="6" borderId="9" xfId="0" applyNumberFormat="1" applyFont="1" applyFill="1" applyBorder="1" applyAlignment="1">
      <alignment vertical="center"/>
    </xf>
    <xf numFmtId="165" fontId="11" fillId="6" borderId="9" xfId="0" applyNumberFormat="1" applyFont="1" applyFill="1" applyBorder="1"/>
    <xf numFmtId="165" fontId="12" fillId="6" borderId="9" xfId="0" applyNumberFormat="1" applyFont="1" applyFill="1" applyBorder="1"/>
    <xf numFmtId="3" fontId="1" fillId="3" borderId="8" xfId="0" applyNumberFormat="1" applyFont="1" applyFill="1" applyBorder="1" applyAlignment="1">
      <alignment vertical="center"/>
    </xf>
    <xf numFmtId="3" fontId="26" fillId="3" borderId="2" xfId="0" applyNumberFormat="1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29" fillId="7" borderId="22" xfId="50" applyFont="1" applyFill="1" applyBorder="1" applyAlignment="1" applyProtection="1">
      <alignment horizontal="center"/>
      <protection hidden="1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165" fontId="1" fillId="3" borderId="9" xfId="0" applyNumberFormat="1" applyFont="1" applyFill="1" applyBorder="1" applyAlignment="1">
      <alignment vertical="center" wrapText="1"/>
    </xf>
    <xf numFmtId="165" fontId="1" fillId="3" borderId="10" xfId="0" applyNumberFormat="1" applyFont="1" applyFill="1" applyBorder="1" applyAlignment="1">
      <alignment vertical="center" wrapText="1"/>
    </xf>
    <xf numFmtId="165" fontId="42" fillId="3" borderId="10" xfId="0" applyNumberFormat="1" applyFont="1" applyFill="1" applyBorder="1" applyAlignment="1">
      <alignment vertical="center" wrapText="1"/>
    </xf>
    <xf numFmtId="165" fontId="11" fillId="3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9" fontId="0" fillId="0" borderId="0" xfId="55" applyFont="1"/>
    <xf numFmtId="165" fontId="11" fillId="3" borderId="2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wrapText="1"/>
    </xf>
    <xf numFmtId="165" fontId="11" fillId="3" borderId="6" xfId="0" applyNumberFormat="1" applyFont="1" applyFill="1" applyBorder="1" applyAlignment="1">
      <alignment wrapText="1"/>
    </xf>
    <xf numFmtId="165" fontId="11" fillId="3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wrapText="1"/>
    </xf>
    <xf numFmtId="165" fontId="11" fillId="3" borderId="10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65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3" fontId="12" fillId="6" borderId="0" xfId="50" applyNumberFormat="1" applyFont="1" applyFill="1" applyAlignment="1" applyProtection="1">
      <alignment horizontal="center" vertical="center"/>
      <protection hidden="1"/>
    </xf>
    <xf numFmtId="165" fontId="11" fillId="3" borderId="0" xfId="0" applyNumberFormat="1" applyFont="1" applyFill="1" applyAlignment="1">
      <alignment horizontal="center" vertical="center" wrapText="1"/>
    </xf>
    <xf numFmtId="3" fontId="21" fillId="5" borderId="0" xfId="0" applyNumberFormat="1" applyFont="1" applyFill="1" applyAlignment="1">
      <alignment horizontal="center" vertical="center"/>
    </xf>
    <xf numFmtId="0" fontId="4" fillId="9" borderId="0" xfId="0" applyFont="1" applyFill="1"/>
    <xf numFmtId="0" fontId="12" fillId="9" borderId="0" xfId="50" applyFont="1" applyFill="1" applyAlignment="1">
      <alignment vertical="center"/>
    </xf>
    <xf numFmtId="0" fontId="0" fillId="6" borderId="0" xfId="0" applyFill="1"/>
    <xf numFmtId="165" fontId="11" fillId="2" borderId="1" xfId="0" applyNumberFormat="1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31" fillId="2" borderId="9" xfId="0" applyNumberFormat="1" applyFont="1" applyFill="1" applyBorder="1"/>
    <xf numFmtId="0" fontId="49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 wrapText="1" shrinkToFit="1"/>
    </xf>
    <xf numFmtId="42" fontId="0" fillId="6" borderId="0" xfId="49" applyFont="1" applyFill="1" applyBorder="1"/>
    <xf numFmtId="0" fontId="13" fillId="6" borderId="0" xfId="0" applyFont="1" applyFill="1" applyAlignment="1">
      <alignment vertical="center"/>
    </xf>
    <xf numFmtId="3" fontId="50" fillId="6" borderId="0" xfId="0" applyNumberFormat="1" applyFont="1" applyFill="1" applyAlignment="1">
      <alignment vertical="center"/>
    </xf>
    <xf numFmtId="3" fontId="33" fillId="6" borderId="0" xfId="0" applyNumberFormat="1" applyFont="1" applyFill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51" fillId="6" borderId="0" xfId="53" applyNumberFormat="1" applyFont="1" applyFill="1" applyAlignment="1">
      <alignment vertical="center"/>
    </xf>
    <xf numFmtId="3" fontId="11" fillId="6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/>
    <xf numFmtId="3" fontId="14" fillId="4" borderId="1" xfId="0" applyNumberFormat="1" applyFont="1" applyFill="1" applyBorder="1" applyAlignment="1">
      <alignment vertical="center"/>
    </xf>
    <xf numFmtId="3" fontId="52" fillId="6" borderId="0" xfId="50" applyNumberFormat="1" applyFont="1" applyFill="1" applyAlignment="1" applyProtection="1">
      <alignment vertical="center"/>
      <protection hidden="1"/>
    </xf>
    <xf numFmtId="0" fontId="52" fillId="6" borderId="0" xfId="50" applyFont="1" applyFill="1" applyAlignment="1" applyProtection="1">
      <alignment vertical="center"/>
      <protection hidden="1"/>
    </xf>
    <xf numFmtId="42" fontId="52" fillId="6" borderId="0" xfId="51" applyFont="1" applyFill="1" applyAlignment="1" applyProtection="1">
      <alignment vertical="center"/>
      <protection hidden="1"/>
    </xf>
    <xf numFmtId="0" fontId="0" fillId="7" borderId="20" xfId="0" applyFill="1" applyBorder="1" applyAlignment="1">
      <alignment horizontal="left" indent="13"/>
    </xf>
    <xf numFmtId="0" fontId="4" fillId="7" borderId="20" xfId="0" applyFont="1" applyFill="1" applyBorder="1"/>
    <xf numFmtId="0" fontId="12" fillId="7" borderId="22" xfId="50" applyFont="1" applyFill="1" applyBorder="1" applyAlignment="1">
      <alignment vertical="center"/>
    </xf>
    <xf numFmtId="0" fontId="23" fillId="7" borderId="23" xfId="50" applyFont="1" applyFill="1" applyBorder="1" applyAlignment="1">
      <alignment wrapText="1"/>
    </xf>
    <xf numFmtId="0" fontId="44" fillId="7" borderId="0" xfId="50" applyFont="1" applyFill="1" applyAlignment="1">
      <alignment horizontal="center" wrapText="1"/>
    </xf>
    <xf numFmtId="0" fontId="47" fillId="7" borderId="40" xfId="50" applyFont="1" applyFill="1" applyBorder="1" applyAlignment="1">
      <alignment horizontal="left" vertical="center"/>
    </xf>
    <xf numFmtId="0" fontId="48" fillId="6" borderId="0" xfId="53" applyFont="1" applyFill="1" applyAlignment="1">
      <alignment horizontal="right"/>
    </xf>
    <xf numFmtId="3" fontId="12" fillId="7" borderId="0" xfId="50" applyNumberFormat="1" applyFont="1" applyFill="1" applyAlignment="1" applyProtection="1">
      <alignment vertical="center"/>
      <protection hidden="1"/>
    </xf>
    <xf numFmtId="3" fontId="11" fillId="3" borderId="5" xfId="0" applyNumberFormat="1" applyFont="1" applyFill="1" applyBorder="1" applyAlignment="1" applyProtection="1">
      <alignment horizontal="center" vertical="center"/>
      <protection hidden="1"/>
    </xf>
    <xf numFmtId="3" fontId="51" fillId="6" borderId="0" xfId="53" applyNumberFormat="1" applyFont="1" applyFill="1" applyAlignment="1" applyProtection="1">
      <alignment vertical="center"/>
      <protection hidden="1"/>
    </xf>
    <xf numFmtId="3" fontId="13" fillId="2" borderId="11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3" fontId="13" fillId="3" borderId="38" xfId="0" applyNumberFormat="1" applyFont="1" applyFill="1" applyBorder="1" applyAlignment="1">
      <alignment horizontal="right" vertical="center"/>
    </xf>
    <xf numFmtId="3" fontId="13" fillId="2" borderId="11" xfId="0" applyNumberFormat="1" applyFont="1" applyFill="1" applyBorder="1" applyAlignment="1">
      <alignment horizontal="right" vertical="center" wrapText="1"/>
    </xf>
    <xf numFmtId="3" fontId="13" fillId="3" borderId="38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horizontal="right" vertical="center"/>
    </xf>
    <xf numFmtId="3" fontId="32" fillId="3" borderId="38" xfId="0" applyNumberFormat="1" applyFont="1" applyFill="1" applyBorder="1" applyAlignment="1">
      <alignment horizontal="right" vertical="center"/>
    </xf>
    <xf numFmtId="165" fontId="13" fillId="2" borderId="9" xfId="0" applyNumberFormat="1" applyFont="1" applyFill="1" applyBorder="1" applyAlignment="1">
      <alignment vertical="center" wrapText="1"/>
    </xf>
    <xf numFmtId="165" fontId="13" fillId="2" borderId="10" xfId="0" applyNumberFormat="1" applyFont="1" applyFill="1" applyBorder="1" applyAlignment="1">
      <alignment vertical="center"/>
    </xf>
    <xf numFmtId="165" fontId="32" fillId="3" borderId="9" xfId="0" applyNumberFormat="1" applyFont="1" applyFill="1" applyBorder="1" applyAlignment="1">
      <alignment horizontal="right" vertical="center" wrapText="1"/>
    </xf>
    <xf numFmtId="165" fontId="32" fillId="3" borderId="38" xfId="0" applyNumberFormat="1" applyFont="1" applyFill="1" applyBorder="1" applyAlignment="1">
      <alignment horizontal="right" vertical="center" wrapText="1"/>
    </xf>
    <xf numFmtId="165" fontId="45" fillId="3" borderId="9" xfId="0" applyNumberFormat="1" applyFont="1" applyFill="1" applyBorder="1" applyAlignment="1">
      <alignment vertical="center" wrapText="1"/>
    </xf>
    <xf numFmtId="165" fontId="32" fillId="3" borderId="9" xfId="0" applyNumberFormat="1" applyFont="1" applyFill="1" applyBorder="1" applyAlignment="1">
      <alignment horizontal="center" vertical="center" wrapText="1"/>
    </xf>
    <xf numFmtId="3" fontId="43" fillId="3" borderId="9" xfId="0" applyNumberFormat="1" applyFont="1" applyFill="1" applyBorder="1" applyAlignment="1">
      <alignment vertical="center" wrapText="1"/>
    </xf>
    <xf numFmtId="165" fontId="32" fillId="3" borderId="45" xfId="0" applyNumberFormat="1" applyFont="1" applyFill="1" applyBorder="1" applyAlignment="1">
      <alignment horizontal="right" vertical="center" wrapText="1"/>
    </xf>
    <xf numFmtId="165" fontId="42" fillId="3" borderId="46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center" vertical="center"/>
    </xf>
    <xf numFmtId="0" fontId="20" fillId="6" borderId="0" xfId="0" applyFont="1" applyFill="1"/>
    <xf numFmtId="0" fontId="20" fillId="6" borderId="0" xfId="0" applyFont="1" applyFill="1" applyAlignment="1">
      <alignment vertical="center"/>
    </xf>
    <xf numFmtId="0" fontId="19" fillId="6" borderId="0" xfId="0" applyFont="1" applyFill="1"/>
    <xf numFmtId="165" fontId="20" fillId="6" borderId="0" xfId="0" applyNumberFormat="1" applyFont="1" applyFill="1"/>
    <xf numFmtId="3" fontId="20" fillId="6" borderId="0" xfId="0" applyNumberFormat="1" applyFont="1" applyFill="1"/>
    <xf numFmtId="165" fontId="19" fillId="6" borderId="0" xfId="0" applyNumberFormat="1" applyFont="1" applyFill="1"/>
    <xf numFmtId="165" fontId="20" fillId="6" borderId="0" xfId="0" applyNumberFormat="1" applyFont="1" applyFill="1" applyAlignment="1">
      <alignment vertical="center"/>
    </xf>
    <xf numFmtId="9" fontId="20" fillId="6" borderId="0" xfId="55" applyFont="1" applyFill="1"/>
    <xf numFmtId="165" fontId="21" fillId="6" borderId="0" xfId="0" applyNumberFormat="1" applyFont="1" applyFill="1"/>
    <xf numFmtId="165" fontId="21" fillId="6" borderId="0" xfId="0" applyNumberFormat="1" applyFont="1" applyFill="1" applyAlignment="1">
      <alignment horizontal="right"/>
    </xf>
    <xf numFmtId="165" fontId="21" fillId="6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 wrapText="1"/>
    </xf>
    <xf numFmtId="0" fontId="20" fillId="6" borderId="0" xfId="0" applyFont="1" applyFill="1" applyAlignment="1">
      <alignment vertical="center" wrapText="1"/>
    </xf>
    <xf numFmtId="165" fontId="20" fillId="7" borderId="21" xfId="0" applyNumberFormat="1" applyFont="1" applyFill="1" applyBorder="1"/>
    <xf numFmtId="165" fontId="19" fillId="7" borderId="22" xfId="0" applyNumberFormat="1" applyFont="1" applyFill="1" applyBorder="1"/>
    <xf numFmtId="3" fontId="11" fillId="7" borderId="0" xfId="0" applyNumberFormat="1" applyFont="1" applyFill="1" applyAlignment="1">
      <alignment horizontal="center" vertical="center" wrapText="1"/>
    </xf>
    <xf numFmtId="3" fontId="11" fillId="7" borderId="0" xfId="0" applyNumberFormat="1" applyFont="1" applyFill="1" applyAlignment="1">
      <alignment vertical="center" wrapText="1"/>
    </xf>
    <xf numFmtId="3" fontId="11" fillId="7" borderId="10" xfId="0" applyNumberFormat="1" applyFont="1" applyFill="1" applyBorder="1" applyAlignment="1">
      <alignment horizontal="center" vertical="center" wrapText="1"/>
    </xf>
    <xf numFmtId="3" fontId="11" fillId="7" borderId="10" xfId="0" applyNumberFormat="1" applyFont="1" applyFill="1" applyBorder="1" applyAlignment="1">
      <alignment vertical="center" wrapText="1"/>
    </xf>
    <xf numFmtId="3" fontId="11" fillId="7" borderId="10" xfId="0" applyNumberFormat="1" applyFont="1" applyFill="1" applyBorder="1" applyAlignment="1">
      <alignment horizontal="center" vertical="center"/>
    </xf>
    <xf numFmtId="3" fontId="21" fillId="7" borderId="26" xfId="0" applyNumberFormat="1" applyFont="1" applyFill="1" applyBorder="1"/>
    <xf numFmtId="3" fontId="22" fillId="7" borderId="26" xfId="0" applyNumberFormat="1" applyFont="1" applyFill="1" applyBorder="1"/>
    <xf numFmtId="165" fontId="21" fillId="7" borderId="26" xfId="0" applyNumberFormat="1" applyFont="1" applyFill="1" applyBorder="1"/>
    <xf numFmtId="165" fontId="21" fillId="7" borderId="27" xfId="0" applyNumberFormat="1" applyFont="1" applyFill="1" applyBorder="1"/>
    <xf numFmtId="165" fontId="20" fillId="7" borderId="24" xfId="0" applyNumberFormat="1" applyFont="1" applyFill="1" applyBorder="1" applyAlignment="1">
      <alignment vertical="center"/>
    </xf>
    <xf numFmtId="165" fontId="56" fillId="7" borderId="21" xfId="0" applyNumberFormat="1" applyFont="1" applyFill="1" applyBorder="1"/>
    <xf numFmtId="165" fontId="8" fillId="6" borderId="0" xfId="0" applyNumberFormat="1" applyFont="1" applyFill="1"/>
    <xf numFmtId="165" fontId="57" fillId="6" borderId="0" xfId="0" applyNumberFormat="1" applyFont="1" applyFill="1"/>
    <xf numFmtId="165" fontId="7" fillId="6" borderId="0" xfId="0" applyNumberFormat="1" applyFont="1" applyFill="1"/>
    <xf numFmtId="165" fontId="7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vertical="top"/>
    </xf>
    <xf numFmtId="0" fontId="12" fillId="2" borderId="7" xfId="0" applyFont="1" applyFill="1" applyBorder="1" applyAlignment="1">
      <alignment vertical="top"/>
    </xf>
    <xf numFmtId="9" fontId="11" fillId="2" borderId="7" xfId="0" applyNumberFormat="1" applyFont="1" applyFill="1" applyBorder="1" applyAlignment="1">
      <alignment vertical="top"/>
    </xf>
    <xf numFmtId="164" fontId="12" fillId="2" borderId="7" xfId="0" applyNumberFormat="1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3" fontId="12" fillId="2" borderId="7" xfId="0" applyNumberFormat="1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165" fontId="3" fillId="3" borderId="15" xfId="0" applyNumberFormat="1" applyFont="1" applyFill="1" applyBorder="1" applyAlignment="1">
      <alignment vertical="center"/>
    </xf>
    <xf numFmtId="167" fontId="3" fillId="3" borderId="15" xfId="0" applyNumberFormat="1" applyFont="1" applyFill="1" applyBorder="1" applyAlignment="1">
      <alignment vertical="center"/>
    </xf>
    <xf numFmtId="167" fontId="5" fillId="3" borderId="15" xfId="0" applyNumberFormat="1" applyFont="1" applyFill="1" applyBorder="1" applyAlignment="1">
      <alignment vertical="center"/>
    </xf>
    <xf numFmtId="165" fontId="58" fillId="6" borderId="0" xfId="0" applyNumberFormat="1" applyFont="1" applyFill="1"/>
    <xf numFmtId="165" fontId="59" fillId="6" borderId="0" xfId="0" applyNumberFormat="1" applyFont="1" applyFill="1"/>
    <xf numFmtId="3" fontId="1" fillId="3" borderId="2" xfId="0" applyNumberFormat="1" applyFont="1" applyFill="1" applyBorder="1" applyAlignment="1">
      <alignment vertical="center"/>
    </xf>
    <xf numFmtId="165" fontId="8" fillId="6" borderId="2" xfId="0" applyNumberFormat="1" applyFont="1" applyFill="1" applyBorder="1" applyAlignment="1">
      <alignment vertical="center"/>
    </xf>
    <xf numFmtId="4" fontId="12" fillId="2" borderId="1" xfId="55" applyNumberFormat="1" applyFont="1" applyFill="1" applyBorder="1" applyAlignment="1" applyProtection="1">
      <alignment horizontal="center" vertical="center"/>
      <protection locked="0" hidden="1"/>
    </xf>
    <xf numFmtId="3" fontId="12" fillId="2" borderId="5" xfId="0" applyNumberFormat="1" applyFont="1" applyFill="1" applyBorder="1" applyAlignment="1" applyProtection="1">
      <alignment vertical="center" wrapText="1"/>
      <protection locked="0" hidden="1"/>
    </xf>
    <xf numFmtId="3" fontId="11" fillId="4" borderId="38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/>
    </xf>
    <xf numFmtId="3" fontId="12" fillId="2" borderId="1" xfId="50" quotePrefix="1" applyNumberFormat="1" applyFont="1" applyFill="1" applyBorder="1" applyAlignment="1" applyProtection="1">
      <alignment vertical="center"/>
      <protection hidden="1"/>
    </xf>
    <xf numFmtId="0" fontId="11" fillId="10" borderId="1" xfId="50" quotePrefix="1" applyFont="1" applyFill="1" applyBorder="1" applyAlignment="1" applyProtection="1">
      <alignment vertical="center"/>
      <protection hidden="1"/>
    </xf>
    <xf numFmtId="0" fontId="63" fillId="11" borderId="1" xfId="50" quotePrefix="1" applyFont="1" applyFill="1" applyBorder="1" applyAlignment="1" applyProtection="1">
      <alignment vertical="center"/>
      <protection hidden="1"/>
    </xf>
    <xf numFmtId="42" fontId="63" fillId="11" borderId="6" xfId="51" applyFont="1" applyFill="1" applyBorder="1" applyAlignment="1" applyProtection="1">
      <alignment vertical="center"/>
      <protection hidden="1"/>
    </xf>
    <xf numFmtId="0" fontId="30" fillId="0" borderId="1" xfId="0" applyFont="1" applyBorder="1" applyProtection="1">
      <protection locked="0"/>
    </xf>
    <xf numFmtId="0" fontId="14" fillId="0" borderId="7" xfId="0" applyFont="1" applyBorder="1" applyAlignment="1" applyProtection="1">
      <alignment horizontal="left" vertical="top" wrapText="1" shrinkToFi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165" fontId="12" fillId="0" borderId="1" xfId="0" applyNumberFormat="1" applyFont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top" wrapText="1" shrinkToFi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 wrapText="1" shrinkToFi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Protection="1"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5" fontId="12" fillId="0" borderId="34" xfId="54" applyNumberFormat="1" applyFont="1" applyFill="1" applyBorder="1" applyProtection="1">
      <protection locked="0"/>
    </xf>
    <xf numFmtId="0" fontId="14" fillId="0" borderId="1" xfId="0" applyFont="1" applyBorder="1" applyAlignment="1" applyProtection="1">
      <alignment vertical="top"/>
      <protection locked="0"/>
    </xf>
    <xf numFmtId="3" fontId="12" fillId="4" borderId="1" xfId="0" applyNumberFormat="1" applyFont="1" applyFill="1" applyBorder="1" applyAlignment="1" applyProtection="1">
      <alignment vertical="center" wrapText="1"/>
      <protection locked="0"/>
    </xf>
    <xf numFmtId="3" fontId="12" fillId="4" borderId="1" xfId="0" applyNumberFormat="1" applyFont="1" applyFill="1" applyBorder="1" applyAlignment="1" applyProtection="1">
      <alignment vertical="center"/>
      <protection locked="0"/>
    </xf>
    <xf numFmtId="3" fontId="13" fillId="6" borderId="0" xfId="0" applyNumberFormat="1" applyFont="1" applyFill="1" applyAlignment="1" applyProtection="1">
      <alignment vertical="center"/>
      <protection locked="0"/>
    </xf>
    <xf numFmtId="0" fontId="49" fillId="7" borderId="5" xfId="0" applyFont="1" applyFill="1" applyBorder="1" applyAlignment="1" applyProtection="1">
      <alignment horizontal="center" vertical="center"/>
      <protection locked="0"/>
    </xf>
    <xf numFmtId="0" fontId="49" fillId="7" borderId="3" xfId="0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 applyProtection="1">
      <alignment horizontal="center" vertical="center" wrapText="1" shrinkToFit="1"/>
      <protection locked="0"/>
    </xf>
    <xf numFmtId="3" fontId="13" fillId="4" borderId="1" xfId="0" applyNumberFormat="1" applyFont="1" applyFill="1" applyBorder="1" applyAlignment="1" applyProtection="1">
      <alignment horizontal="center" vertical="center"/>
      <protection locked="0"/>
    </xf>
    <xf numFmtId="1" fontId="60" fillId="4" borderId="7" xfId="54" applyNumberFormat="1" applyFont="1" applyFill="1" applyBorder="1" applyAlignment="1" applyProtection="1">
      <alignment vertical="center"/>
      <protection locked="0"/>
    </xf>
    <xf numFmtId="169" fontId="60" fillId="4" borderId="1" xfId="57" applyNumberFormat="1" applyFont="1" applyFill="1" applyBorder="1" applyAlignment="1" applyProtection="1">
      <alignment vertical="center"/>
      <protection locked="0"/>
    </xf>
    <xf numFmtId="3" fontId="60" fillId="4" borderId="1" xfId="0" applyNumberFormat="1" applyFont="1" applyFill="1" applyBorder="1" applyAlignment="1" applyProtection="1">
      <alignment vertical="center"/>
      <protection locked="0"/>
    </xf>
    <xf numFmtId="1" fontId="0" fillId="0" borderId="7" xfId="0" applyNumberFormat="1" applyBorder="1" applyProtection="1">
      <protection locked="0"/>
    </xf>
    <xf numFmtId="169" fontId="0" fillId="0" borderId="9" xfId="57" applyNumberFormat="1" applyFont="1" applyBorder="1" applyProtection="1">
      <protection locked="0"/>
    </xf>
    <xf numFmtId="0" fontId="61" fillId="0" borderId="1" xfId="0" applyFont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4" fillId="6" borderId="0" xfId="0" applyNumberFormat="1" applyFont="1" applyFill="1" applyAlignment="1" applyProtection="1">
      <alignment vertical="center"/>
      <protection locked="0"/>
    </xf>
    <xf numFmtId="3" fontId="1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2" fontId="0" fillId="0" borderId="1" xfId="49" applyFont="1" applyBorder="1" applyProtection="1">
      <protection locked="0"/>
    </xf>
    <xf numFmtId="4" fontId="13" fillId="4" borderId="1" xfId="0" applyNumberFormat="1" applyFont="1" applyFill="1" applyBorder="1" applyAlignment="1" applyProtection="1">
      <alignment vertical="center"/>
      <protection locked="0"/>
    </xf>
    <xf numFmtId="168" fontId="14" fillId="6" borderId="0" xfId="0" applyNumberFormat="1" applyFont="1" applyFill="1" applyAlignment="1" applyProtection="1">
      <alignment vertical="center"/>
      <protection locked="0"/>
    </xf>
    <xf numFmtId="3" fontId="12" fillId="4" borderId="1" xfId="52" applyNumberFormat="1" applyFont="1" applyFill="1" applyBorder="1" applyAlignment="1" applyProtection="1">
      <alignment vertical="center"/>
      <protection locked="0"/>
    </xf>
    <xf numFmtId="3" fontId="11" fillId="2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3" fontId="12" fillId="0" borderId="5" xfId="0" applyNumberFormat="1" applyFont="1" applyBorder="1" applyAlignment="1" applyProtection="1">
      <alignment vertical="center" wrapText="1"/>
      <protection locked="0"/>
    </xf>
    <xf numFmtId="166" fontId="26" fillId="4" borderId="1" xfId="0" applyNumberFormat="1" applyFont="1" applyFill="1" applyBorder="1" applyProtection="1">
      <protection locked="0"/>
    </xf>
    <xf numFmtId="166" fontId="12" fillId="4" borderId="1" xfId="0" applyNumberFormat="1" applyFont="1" applyFill="1" applyBorder="1" applyProtection="1">
      <protection locked="0"/>
    </xf>
    <xf numFmtId="166" fontId="12" fillId="4" borderId="9" xfId="0" applyNumberFormat="1" applyFont="1" applyFill="1" applyBorder="1" applyProtection="1">
      <protection locked="0"/>
    </xf>
    <xf numFmtId="165" fontId="26" fillId="4" borderId="1" xfId="0" applyNumberFormat="1" applyFont="1" applyFill="1" applyBorder="1" applyProtection="1">
      <protection locked="0"/>
    </xf>
    <xf numFmtId="165" fontId="26" fillId="4" borderId="9" xfId="0" applyNumberFormat="1" applyFont="1" applyFill="1" applyBorder="1" applyProtection="1">
      <protection locked="0"/>
    </xf>
    <xf numFmtId="3" fontId="11" fillId="4" borderId="1" xfId="52" applyNumberFormat="1" applyFont="1" applyFill="1" applyBorder="1" applyAlignment="1" applyProtection="1">
      <alignment vertical="center"/>
      <protection hidden="1"/>
    </xf>
    <xf numFmtId="0" fontId="41" fillId="6" borderId="0" xfId="0" applyFont="1" applyFill="1" applyAlignment="1">
      <alignment horizontal="center"/>
    </xf>
    <xf numFmtId="0" fontId="54" fillId="7" borderId="0" xfId="50" applyFont="1" applyFill="1" applyAlignment="1">
      <alignment horizontal="center" vertical="center" wrapText="1"/>
    </xf>
    <xf numFmtId="0" fontId="9" fillId="6" borderId="0" xfId="0" applyFont="1" applyFill="1" applyAlignment="1">
      <alignment horizontal="left"/>
    </xf>
    <xf numFmtId="0" fontId="4" fillId="6" borderId="0" xfId="0" applyFont="1" applyFill="1" applyAlignment="1">
      <alignment horizontal="center" vertical="top" wrapText="1" shrinkToFit="1"/>
    </xf>
    <xf numFmtId="0" fontId="47" fillId="7" borderId="39" xfId="50" applyFont="1" applyFill="1" applyBorder="1" applyAlignment="1">
      <alignment horizontal="left" vertical="center"/>
    </xf>
    <xf numFmtId="0" fontId="47" fillId="7" borderId="40" xfId="50" applyFont="1" applyFill="1" applyBorder="1" applyAlignment="1">
      <alignment horizontal="left" vertical="center"/>
    </xf>
    <xf numFmtId="165" fontId="11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22" fontId="14" fillId="4" borderId="9" xfId="0" applyNumberFormat="1" applyFont="1" applyFill="1" applyBorder="1" applyAlignment="1" applyProtection="1">
      <alignment horizontal="left" vertical="top"/>
      <protection locked="0"/>
    </xf>
    <xf numFmtId="22" fontId="14" fillId="4" borderId="7" xfId="0" applyNumberFormat="1" applyFont="1" applyFill="1" applyBorder="1" applyAlignment="1" applyProtection="1">
      <alignment horizontal="left" vertical="top"/>
      <protection locked="0"/>
    </xf>
    <xf numFmtId="165" fontId="11" fillId="4" borderId="9" xfId="0" applyNumberFormat="1" applyFont="1" applyFill="1" applyBorder="1" applyAlignment="1" applyProtection="1">
      <alignment horizontal="center" vertical="top" wrapText="1"/>
      <protection locked="0"/>
    </xf>
    <xf numFmtId="165" fontId="11" fillId="4" borderId="7" xfId="0" applyNumberFormat="1" applyFont="1" applyFill="1" applyBorder="1" applyAlignment="1" applyProtection="1">
      <alignment horizontal="center" vertical="top" wrapText="1"/>
      <protection locked="0"/>
    </xf>
    <xf numFmtId="1" fontId="11" fillId="4" borderId="9" xfId="54" applyNumberFormat="1" applyFont="1" applyFill="1" applyBorder="1" applyAlignment="1" applyProtection="1">
      <alignment horizontal="center" vertical="center" wrapText="1"/>
      <protection locked="0"/>
    </xf>
    <xf numFmtId="1" fontId="11" fillId="4" borderId="7" xfId="54" applyNumberFormat="1" applyFont="1" applyFill="1" applyBorder="1" applyAlignment="1" applyProtection="1">
      <alignment horizontal="center" vertical="center" wrapText="1"/>
      <protection locked="0"/>
    </xf>
    <xf numFmtId="22" fontId="36" fillId="4" borderId="9" xfId="0" applyNumberFormat="1" applyFont="1" applyFill="1" applyBorder="1" applyAlignment="1" applyProtection="1">
      <alignment horizontal="left" vertical="top"/>
      <protection locked="0"/>
    </xf>
    <xf numFmtId="22" fontId="36" fillId="4" borderId="7" xfId="0" applyNumberFormat="1" applyFont="1" applyFill="1" applyBorder="1" applyAlignment="1" applyProtection="1">
      <alignment horizontal="left" vertical="top"/>
      <protection locked="0"/>
    </xf>
    <xf numFmtId="0" fontId="47" fillId="7" borderId="41" xfId="50" applyFont="1" applyFill="1" applyBorder="1" applyAlignment="1">
      <alignment horizontal="left" wrapText="1"/>
    </xf>
    <xf numFmtId="0" fontId="47" fillId="7" borderId="42" xfId="50" applyFont="1" applyFill="1" applyBorder="1" applyAlignment="1">
      <alignment horizontal="left" wrapText="1"/>
    </xf>
    <xf numFmtId="165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7" xfId="0" applyNumberFormat="1" applyFont="1" applyBorder="1" applyAlignment="1" applyProtection="1">
      <alignment horizontal="center" vertical="center" wrapText="1"/>
      <protection locked="0"/>
    </xf>
    <xf numFmtId="165" fontId="11" fillId="3" borderId="9" xfId="0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165" fontId="11" fillId="3" borderId="10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0" fontId="29" fillId="6" borderId="0" xfId="50" applyFont="1" applyFill="1" applyAlignment="1">
      <alignment horizontal="center" wrapText="1"/>
    </xf>
    <xf numFmtId="0" fontId="29" fillId="7" borderId="30" xfId="50" applyFont="1" applyFill="1" applyBorder="1" applyAlignment="1">
      <alignment horizontal="center" vertical="center"/>
    </xf>
    <xf numFmtId="0" fontId="40" fillId="7" borderId="30" xfId="50" applyFont="1" applyFill="1" applyBorder="1" applyAlignment="1">
      <alignment horizontal="center" vertical="center"/>
    </xf>
    <xf numFmtId="165" fontId="11" fillId="2" borderId="9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5" fontId="13" fillId="2" borderId="9" xfId="0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3" fontId="13" fillId="4" borderId="43" xfId="0" applyNumberFormat="1" applyFont="1" applyFill="1" applyBorder="1" applyAlignment="1" applyProtection="1">
      <alignment horizontal="center" vertical="center" wrapText="1"/>
      <protection locked="0"/>
    </xf>
    <xf numFmtId="3" fontId="13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35" xfId="50" applyFont="1" applyFill="1" applyBorder="1" applyAlignment="1">
      <alignment horizontal="center" vertical="center"/>
    </xf>
    <xf numFmtId="3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4" borderId="43" xfId="0" applyNumberFormat="1" applyFont="1" applyFill="1" applyBorder="1" applyAlignment="1">
      <alignment horizontal="center" vertical="center" wrapText="1"/>
    </xf>
    <xf numFmtId="3" fontId="13" fillId="4" borderId="44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wrapText="1"/>
    </xf>
    <xf numFmtId="0" fontId="24" fillId="6" borderId="0" xfId="0" applyFont="1" applyFill="1" applyAlignment="1">
      <alignment horizontal="center"/>
    </xf>
    <xf numFmtId="165" fontId="11" fillId="3" borderId="11" xfId="0" applyNumberFormat="1" applyFont="1" applyFill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3" fontId="65" fillId="4" borderId="19" xfId="0" applyNumberFormat="1" applyFont="1" applyFill="1" applyBorder="1" applyAlignment="1">
      <alignment horizontal="center" vertical="center" wrapText="1"/>
    </xf>
    <xf numFmtId="3" fontId="65" fillId="4" borderId="21" xfId="0" applyNumberFormat="1" applyFont="1" applyFill="1" applyBorder="1" applyAlignment="1">
      <alignment horizontal="center" vertical="center" wrapText="1"/>
    </xf>
    <xf numFmtId="3" fontId="65" fillId="4" borderId="22" xfId="0" applyNumberFormat="1" applyFont="1" applyFill="1" applyBorder="1" applyAlignment="1">
      <alignment horizontal="center" vertical="center" wrapText="1"/>
    </xf>
    <xf numFmtId="3" fontId="65" fillId="4" borderId="23" xfId="0" applyNumberFormat="1" applyFont="1" applyFill="1" applyBorder="1" applyAlignment="1">
      <alignment horizontal="center" vertical="center" wrapText="1"/>
    </xf>
    <xf numFmtId="3" fontId="65" fillId="4" borderId="25" xfId="0" applyNumberFormat="1" applyFont="1" applyFill="1" applyBorder="1" applyAlignment="1">
      <alignment horizontal="center" vertical="center" wrapText="1"/>
    </xf>
    <xf numFmtId="3" fontId="65" fillId="4" borderId="27" xfId="0" applyNumberFormat="1" applyFont="1" applyFill="1" applyBorder="1" applyAlignment="1">
      <alignment horizontal="center" vertical="center" wrapText="1"/>
    </xf>
    <xf numFmtId="0" fontId="46" fillId="6" borderId="0" xfId="50" applyFont="1" applyFill="1" applyAlignment="1" applyProtection="1">
      <alignment horizontal="center" wrapText="1"/>
      <protection hidden="1"/>
    </xf>
    <xf numFmtId="3" fontId="12" fillId="6" borderId="0" xfId="50" applyNumberFormat="1" applyFont="1" applyFill="1" applyAlignment="1" applyProtection="1">
      <alignment horizontal="center" vertical="center"/>
      <protection hidden="1"/>
    </xf>
    <xf numFmtId="165" fontId="11" fillId="3" borderId="9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10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7" xfId="0" applyNumberFormat="1" applyFont="1" applyFill="1" applyBorder="1" applyAlignment="1" applyProtection="1">
      <alignment horizontal="left" vertical="center" wrapText="1"/>
      <protection hidden="1"/>
    </xf>
    <xf numFmtId="165" fontId="11" fillId="3" borderId="2" xfId="0" applyNumberFormat="1" applyFont="1" applyFill="1" applyBorder="1" applyAlignment="1" applyProtection="1">
      <alignment horizontal="right" vertical="center" wrapText="1"/>
      <protection hidden="1"/>
    </xf>
    <xf numFmtId="165" fontId="11" fillId="3" borderId="6" xfId="0" applyNumberFormat="1" applyFont="1" applyFill="1" applyBorder="1" applyAlignment="1" applyProtection="1">
      <alignment horizontal="right" vertical="center" wrapText="1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hidden="1"/>
    </xf>
    <xf numFmtId="3" fontId="11" fillId="3" borderId="7" xfId="0" applyNumberFormat="1" applyFont="1" applyFill="1" applyBorder="1" applyAlignment="1" applyProtection="1">
      <alignment horizontal="center" vertical="center"/>
      <protection hidden="1"/>
    </xf>
    <xf numFmtId="165" fontId="11" fillId="3" borderId="13" xfId="0" applyNumberFormat="1" applyFont="1" applyFill="1" applyBorder="1" applyAlignment="1" applyProtection="1">
      <alignment horizontal="center" vertical="center" wrapText="1"/>
      <protection hidden="1"/>
    </xf>
    <xf numFmtId="165" fontId="11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55" fillId="7" borderId="19" xfId="50" applyFont="1" applyFill="1" applyBorder="1" applyAlignment="1" applyProtection="1">
      <alignment horizontal="center"/>
      <protection hidden="1"/>
    </xf>
    <xf numFmtId="0" fontId="55" fillId="7" borderId="20" xfId="50" applyFont="1" applyFill="1" applyBorder="1" applyAlignment="1" applyProtection="1">
      <alignment horizontal="center"/>
      <protection hidden="1"/>
    </xf>
    <xf numFmtId="0" fontId="55" fillId="7" borderId="21" xfId="50" applyFont="1" applyFill="1" applyBorder="1" applyAlignment="1" applyProtection="1">
      <alignment horizontal="center"/>
      <protection hidden="1"/>
    </xf>
    <xf numFmtId="0" fontId="11" fillId="6" borderId="9" xfId="50" applyFont="1" applyFill="1" applyBorder="1" applyAlignment="1" applyProtection="1">
      <alignment horizontal="center" vertical="center"/>
      <protection hidden="1"/>
    </xf>
    <xf numFmtId="0" fontId="11" fillId="6" borderId="10" xfId="50" applyFont="1" applyFill="1" applyBorder="1" applyAlignment="1" applyProtection="1">
      <alignment horizontal="center" vertical="center"/>
      <protection hidden="1"/>
    </xf>
    <xf numFmtId="0" fontId="11" fillId="6" borderId="7" xfId="50" applyFont="1" applyFill="1" applyBorder="1" applyAlignment="1" applyProtection="1">
      <alignment horizontal="center" vertical="center"/>
      <protection hidden="1"/>
    </xf>
    <xf numFmtId="165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53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center"/>
    </xf>
    <xf numFmtId="0" fontId="24" fillId="7" borderId="20" xfId="0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 wrapText="1"/>
    </xf>
    <xf numFmtId="3" fontId="64" fillId="4" borderId="19" xfId="0" applyNumberFormat="1" applyFont="1" applyFill="1" applyBorder="1" applyAlignment="1">
      <alignment horizontal="center" vertical="center" wrapText="1"/>
    </xf>
    <xf numFmtId="3" fontId="64" fillId="4" borderId="21" xfId="0" applyNumberFormat="1" applyFont="1" applyFill="1" applyBorder="1" applyAlignment="1">
      <alignment horizontal="center" vertical="center" wrapText="1"/>
    </xf>
    <xf numFmtId="3" fontId="64" fillId="4" borderId="22" xfId="0" applyNumberFormat="1" applyFont="1" applyFill="1" applyBorder="1" applyAlignment="1">
      <alignment horizontal="center" vertical="center" wrapText="1"/>
    </xf>
    <xf numFmtId="3" fontId="64" fillId="4" borderId="23" xfId="0" applyNumberFormat="1" applyFont="1" applyFill="1" applyBorder="1" applyAlignment="1">
      <alignment horizontal="center" vertical="center" wrapText="1"/>
    </xf>
    <xf numFmtId="3" fontId="64" fillId="4" borderId="25" xfId="0" applyNumberFormat="1" applyFont="1" applyFill="1" applyBorder="1" applyAlignment="1">
      <alignment horizontal="center" vertical="center" wrapText="1"/>
    </xf>
    <xf numFmtId="3" fontId="64" fillId="4" borderId="27" xfId="0" applyNumberFormat="1" applyFont="1" applyFill="1" applyBorder="1" applyAlignment="1">
      <alignment horizontal="center" vertical="center" wrapText="1"/>
    </xf>
    <xf numFmtId="0" fontId="53" fillId="7" borderId="20" xfId="0" applyFont="1" applyFill="1" applyBorder="1" applyAlignment="1">
      <alignment horizontal="center" wrapText="1"/>
    </xf>
    <xf numFmtId="0" fontId="46" fillId="7" borderId="0" xfId="0" applyFont="1" applyFill="1" applyAlignment="1">
      <alignment horizontal="center"/>
    </xf>
    <xf numFmtId="165" fontId="11" fillId="2" borderId="2" xfId="0" applyNumberFormat="1" applyFont="1" applyFill="1" applyBorder="1" applyAlignment="1">
      <alignment horizontal="right" vertical="center"/>
    </xf>
    <xf numFmtId="165" fontId="11" fillId="2" borderId="13" xfId="0" applyNumberFormat="1" applyFont="1" applyFill="1" applyBorder="1" applyAlignment="1">
      <alignment horizontal="right" vertical="center"/>
    </xf>
    <xf numFmtId="165" fontId="11" fillId="2" borderId="6" xfId="0" applyNumberFormat="1" applyFont="1" applyFill="1" applyBorder="1" applyAlignment="1">
      <alignment horizontal="right" vertical="center"/>
    </xf>
    <xf numFmtId="0" fontId="55" fillId="7" borderId="20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/>
    </xf>
    <xf numFmtId="0" fontId="55" fillId="7" borderId="30" xfId="5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right" vertical="center"/>
    </xf>
    <xf numFmtId="3" fontId="21" fillId="5" borderId="0" xfId="0" applyNumberFormat="1" applyFont="1" applyFill="1" applyAlignment="1">
      <alignment horizontal="center" vertical="center"/>
    </xf>
    <xf numFmtId="0" fontId="55" fillId="7" borderId="20" xfId="5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53" fillId="6" borderId="0" xfId="50" applyFont="1" applyFill="1" applyAlignment="1">
      <alignment horizont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 wrapText="1"/>
    </xf>
  </cellXfs>
  <cellStyles count="5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53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Millares" xfId="54" builtinId="3"/>
    <cellStyle name="Millares 2" xfId="52" xr:uid="{00000000-0005-0000-0000-000032000000}"/>
    <cellStyle name="Moneda" xfId="57" builtinId="4"/>
    <cellStyle name="Moneda [0]" xfId="49" builtinId="7"/>
    <cellStyle name="Moneda [0] 2" xfId="51" xr:uid="{00000000-0005-0000-0000-000035000000}"/>
    <cellStyle name="Normal" xfId="0" builtinId="0"/>
    <cellStyle name="Normal 2" xfId="50" xr:uid="{00000000-0005-0000-0000-000037000000}"/>
    <cellStyle name="Normal 4" xfId="56" xr:uid="{00000000-0005-0000-0000-000038000000}"/>
    <cellStyle name="Porcentaje" xfId="55" builtinId="5"/>
  </cellStyles>
  <dxfs count="40">
    <dxf>
      <numFmt numFmtId="165" formatCode="#,##0;[Red]#,##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#,##0;[Red]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&quot;$&quot;\ * #,##0_-;\-&quot;$&quot;\ * #,##0_-;_-&quot;$&quot;\ * &quot;-&quot;??_-;_-@_-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protection locked="0" hidden="0"/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000000"/>
      <color rgb="FFF6AFA8"/>
      <color rgb="FFE0C0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171450</xdr:rowOff>
    </xdr:from>
    <xdr:to>
      <xdr:col>2</xdr:col>
      <xdr:colOff>523875</xdr:colOff>
      <xdr:row>3</xdr:row>
      <xdr:rowOff>86335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171450"/>
          <a:ext cx="542924" cy="8388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1304926</xdr:colOff>
      <xdr:row>28</xdr:row>
      <xdr:rowOff>47625</xdr:rowOff>
    </xdr:from>
    <xdr:to>
      <xdr:col>6</xdr:col>
      <xdr:colOff>14830</xdr:colOff>
      <xdr:row>31</xdr:row>
      <xdr:rowOff>28574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1EF13C-2D52-A602-56DA-4EC69107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1676" y="7267575"/>
          <a:ext cx="767304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309561</xdr:colOff>
      <xdr:row>0</xdr:row>
      <xdr:rowOff>95250</xdr:rowOff>
    </xdr:from>
    <xdr:to>
      <xdr:col>2</xdr:col>
      <xdr:colOff>904874</xdr:colOff>
      <xdr:row>3</xdr:row>
      <xdr:rowOff>50594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92" y="95250"/>
          <a:ext cx="595313" cy="919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296334</xdr:colOff>
      <xdr:row>0</xdr:row>
      <xdr:rowOff>0</xdr:rowOff>
    </xdr:from>
    <xdr:to>
      <xdr:col>2</xdr:col>
      <xdr:colOff>839258</xdr:colOff>
      <xdr:row>2</xdr:row>
      <xdr:rowOff>140310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7" y="0"/>
          <a:ext cx="542924" cy="838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pic>
      <xdr:nvPicPr>
        <xdr:cNvPr id="2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371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9525</xdr:rowOff>
    </xdr:to>
    <xdr:pic>
      <xdr:nvPicPr>
        <xdr:cNvPr id="3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37160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4</xdr:row>
      <xdr:rowOff>0</xdr:rowOff>
    </xdr:from>
    <xdr:ext cx="9525" cy="9525"/>
    <xdr:pic>
      <xdr:nvPicPr>
        <xdr:cNvPr id="4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6764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5" name="Picture 1" descr="https://ci6.googleusercontent.com/proxy/RnNZfQn2o2xpggJQqefCOervMbPIci5mujDPJnvl43kv6Rtxjyh5gHN_JKVzeU-aaGz3pePFgxfoAAtZJZNx8mveVTc-11j98EfuAJVcumUenA=s0-d-e1-ft#https://ssl.gstatic.com/ui/v1/icons/mail/images/cleardot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" y="16764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600075</xdr:colOff>
      <xdr:row>0</xdr:row>
      <xdr:rowOff>0</xdr:rowOff>
    </xdr:from>
    <xdr:to>
      <xdr:col>2</xdr:col>
      <xdr:colOff>1142999</xdr:colOff>
      <xdr:row>2</xdr:row>
      <xdr:rowOff>133960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542924" cy="838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547688</xdr:colOff>
      <xdr:row>0</xdr:row>
      <xdr:rowOff>11907</xdr:rowOff>
    </xdr:from>
    <xdr:to>
      <xdr:col>2</xdr:col>
      <xdr:colOff>1090612</xdr:colOff>
      <xdr:row>2</xdr:row>
      <xdr:rowOff>183967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4" y="11907"/>
          <a:ext cx="542924" cy="838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</xdr:row>
      <xdr:rowOff>38100</xdr:rowOff>
    </xdr:from>
    <xdr:to>
      <xdr:col>2</xdr:col>
      <xdr:colOff>1026054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90500"/>
          <a:ext cx="511704" cy="790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199160</xdr:colOff>
      <xdr:row>0</xdr:row>
      <xdr:rowOff>0</xdr:rowOff>
    </xdr:from>
    <xdr:to>
      <xdr:col>3</xdr:col>
      <xdr:colOff>742084</xdr:colOff>
      <xdr:row>2</xdr:row>
      <xdr:rowOff>128765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8" y="0"/>
          <a:ext cx="542924" cy="838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0000000}" name="Tabla318" displayName="Tabla318" ref="M6:N11" totalsRowShown="0" headerRowDxfId="39" dataDxfId="37" headerRowBorderDxfId="38" tableBorderDxfId="36" totalsRowBorderDxfId="35">
  <autoFilter ref="M6:N11" xr:uid="{00000000-0009-0000-0100-000011000000}">
    <filterColumn colId="0" hiddenButton="1"/>
    <filterColumn colId="1" hiddenButton="1"/>
  </autoFilter>
  <tableColumns count="2">
    <tableColumn id="1" xr3:uid="{00000000-0010-0000-0000-000001000000}" name="AÑO" dataDxfId="34"/>
    <tableColumn id="2" xr3:uid="{00000000-0010-0000-0000-000002000000}" name="VALOR PUNTO" dataDxfId="33" dataCellStyle="Moneda"/>
  </tableColumns>
  <tableStyleInfo name="TableStyleLight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Facultades10" displayName="Facultades10" ref="F30:F40" totalsRowShown="0">
  <autoFilter ref="F30:F40" xr:uid="{00000000-0009-0000-0100-000009000000}"/>
  <tableColumns count="1">
    <tableColumn id="1" xr3:uid="{00000000-0010-0000-0900-000001000000}" name="Facultad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SMLVMatricula" displayName="SMLVMatricula" ref="L30:L46" totalsRowShown="0">
  <autoFilter ref="L30:L46" xr:uid="{00000000-0009-0000-0100-00000B000000}"/>
  <tableColumns count="1">
    <tableColumn id="1" xr3:uid="{00000000-0010-0000-0A00-000001000000}" name="No SMLV para matricula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" displayName="Tabla12" ref="N23:O24" totalsRowShown="0">
  <autoFilter ref="N23:O24" xr:uid="{00000000-0009-0000-0100-00000C000000}"/>
  <tableColumns count="2">
    <tableColumn id="1" xr3:uid="{00000000-0010-0000-0B00-000001000000}" name="Factor"/>
    <tableColumn id="2" xr3:uid="{00000000-0010-0000-0B00-000002000000}" name="Horas mes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14" displayName="Tabla14" ref="A14:B15" totalsRowShown="0">
  <tableColumns count="2">
    <tableColumn id="1" xr3:uid="{00000000-0010-0000-0C00-000001000000}" name="Director"/>
    <tableColumn id="2" xr3:uid="{00000000-0010-0000-0C00-000002000000}" name="Jurado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Anio" displayName="Anio" ref="H7:H12" totalsRowShown="0">
  <autoFilter ref="H7:H12" xr:uid="{00000000-0009-0000-0100-00000D000000}"/>
  <tableColumns count="1">
    <tableColumn id="1" xr3:uid="{00000000-0010-0000-0D00-000001000000}" name="Año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Periodo" displayName="Periodo" ref="L7:L9" totalsRowShown="0">
  <autoFilter ref="L7:L9" xr:uid="{00000000-0009-0000-0100-00000F000000}"/>
  <tableColumns count="1">
    <tableColumn id="1" xr3:uid="{00000000-0010-0000-0E00-000001000000}" name="Periodo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pagoenlaceops17" displayName="pagoenlaceops17" ref="J30:J44" totalsRowShown="0" dataCellStyle="Porcentaje">
  <autoFilter ref="J30:J44" xr:uid="{00000000-0009-0000-0100-000010000000}"/>
  <tableColumns count="1">
    <tableColumn id="1" xr3:uid="{00000000-0010-0000-0F00-000001000000}" name="OPS" dataCellStyle="Porcentaje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0000000}" name="CostoEfectivo" displayName="CostoEfectivo" ref="C7:C11" totalsRowShown="0" headerRowDxfId="12" dataDxfId="10" headerRowBorderDxfId="11" tableBorderDxfId="9" totalsRowBorderDxfId="8">
  <autoFilter ref="C7:C11" xr:uid="{00000000-0009-0000-0100-000015000000}">
    <filterColumn colId="0" hiddenButton="1"/>
  </autoFilter>
  <tableColumns count="1">
    <tableColumn id="1" xr3:uid="{00000000-0010-0000-1000-000001000000}" name="Concepto de Gasto"/>
  </tableColumns>
  <tableStyleInfo name="TableStyleMedium9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CostoFijo" displayName="CostoFijo" ref="C15:C19" totalsRowShown="0" headerRowDxfId="7" headerRowBorderDxfId="6" tableBorderDxfId="5">
  <tableColumns count="1">
    <tableColumn id="1" xr3:uid="{00000000-0010-0000-1100-000001000000}" name="Concepto de Gasto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IngresosDetalle" displayName="IngresosDetalle" ref="C6:I24" totalsRowShown="0" headerRowDxfId="4" headerRowBorderDxfId="3" tableBorderDxfId="2" totalsRowBorderDxfId="1">
  <tableColumns count="7">
    <tableColumn id="1" xr3:uid="{00000000-0010-0000-1200-000001000000}" name="Columna1"/>
    <tableColumn id="2" xr3:uid="{00000000-0010-0000-1200-000002000000}" name="Columna2"/>
    <tableColumn id="4" xr3:uid="{00000000-0010-0000-1200-000004000000}" name="Columna3"/>
    <tableColumn id="5" xr3:uid="{00000000-0010-0000-1200-000005000000}" name="Columna4"/>
    <tableColumn id="6" xr3:uid="{00000000-0010-0000-1200-000006000000}" name="Columna5"/>
    <tableColumn id="7" xr3:uid="{00000000-0010-0000-1200-000007000000}" name="Columna6"/>
    <tableColumn id="8" xr3:uid="{00000000-0010-0000-1200-000008000000}" name="Columna7" dataDxfId="0">
      <calculatedColumnFormula>+'Costo Docentes'!N308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cultades" displayName="Facultades" ref="B3:B12" totalsRowShown="0">
  <autoFilter ref="B3:B12" xr:uid="{00000000-0009-0000-0100-000001000000}"/>
  <tableColumns count="1">
    <tableColumn id="1" xr3:uid="{00000000-0010-0000-0100-000001000000}" name="Facult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Puntos" displayName="Puntos" ref="D3:D16" totalsRowShown="0">
  <autoFilter ref="D3:D16" xr:uid="{00000000-0009-0000-0100-000002000000}"/>
  <tableColumns count="1">
    <tableColumn id="1" xr3:uid="{00000000-0010-0000-0200-000001000000}" name="Punto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C19:D25" totalsRowShown="0" headerRowDxfId="32" headerRowBorderDxfId="31" tableBorderDxfId="30" totalsRowBorderDxfId="29">
  <autoFilter ref="C19:D25" xr:uid="{00000000-0009-0000-0100-000003000000}"/>
  <tableColumns count="2">
    <tableColumn id="1" xr3:uid="{00000000-0010-0000-0300-000001000000}" name="AÑOS" dataDxfId="28"/>
    <tableColumn id="2" xr3:uid="{00000000-0010-0000-0300-000002000000}" name="Valor Punto" dataDxfId="27" dataCellStyle="Moneda [0]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F19:G26" totalsRowCount="1" headerRowDxfId="26" dataDxfId="25" dataCellStyle="Moneda [0]">
  <autoFilter ref="F19:G25" xr:uid="{00000000-0009-0000-0100-000004000000}"/>
  <tableColumns count="2">
    <tableColumn id="1" xr3:uid="{00000000-0010-0000-0400-000001000000}" name="Monitoria (Hora Monotor)" dataDxfId="24" dataCellStyle="Moneda [0]"/>
    <tableColumn id="2" xr3:uid="{00000000-0010-0000-0400-000002000000}" name="% incremento anual" dataDxfId="23" dataCellStyle="Moneda [0]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5" displayName="Tabla5" ref="H18:I24" totalsRowShown="0">
  <autoFilter ref="H18:I24" xr:uid="{00000000-0009-0000-0100-000005000000}"/>
  <tableColumns count="2">
    <tableColumn id="1" xr3:uid="{00000000-0010-0000-0500-000001000000}" name="SalarioMinimo" dataDxfId="22"/>
    <tableColumn id="2" xr3:uid="{00000000-0010-0000-0500-000002000000}" name="Valor" dataDxfId="21" dataCellStyle="Moneda [0]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NoSalarios" displayName="NoSalarios" ref="F3:F6" totalsRowShown="0">
  <autoFilter ref="F3:F6" xr:uid="{00000000-0009-0000-0100-000006000000}"/>
  <tableColumns count="1">
    <tableColumn id="1" xr3:uid="{00000000-0010-0000-0600-000001000000}" name="Salarios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OtrosGastos" displayName="OtrosGastos" ref="B18:B27" totalsRowShown="0" dataDxfId="20" tableBorderDxfId="19">
  <autoFilter ref="B18:B27" xr:uid="{00000000-0009-0000-0100-000007000000}"/>
  <tableColumns count="1">
    <tableColumn id="1" xr3:uid="{00000000-0010-0000-0700-000001000000}" name="Otros Gastos" dataDxfId="18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Viaticos" displayName="Viaticos" ref="L15:L19" totalsRowShown="0" headerRowDxfId="17" dataDxfId="15" headerRowBorderDxfId="16" tableBorderDxfId="14">
  <autoFilter ref="L15:L19" xr:uid="{00000000-0009-0000-0100-000008000000}"/>
  <tableColumns count="1">
    <tableColumn id="1" xr3:uid="{00000000-0010-0000-0800-000001000000}" name="Viaticos" dataDxfId="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zoomScaleNormal="100" zoomScaleSheetLayoutView="100" workbookViewId="0">
      <selection activeCell="D16" sqref="D16:E16"/>
    </sheetView>
  </sheetViews>
  <sheetFormatPr baseColWidth="10" defaultColWidth="11.42578125" defaultRowHeight="14.25" x14ac:dyDescent="0.2"/>
  <cols>
    <col min="1" max="1" width="11.42578125" style="29"/>
    <col min="2" max="2" width="3.7109375" style="257" customWidth="1"/>
    <col min="3" max="3" width="28.85546875" style="257" customWidth="1"/>
    <col min="4" max="4" width="23.140625" style="257" customWidth="1"/>
    <col min="5" max="5" width="27.5703125" style="257" customWidth="1"/>
    <col min="6" max="6" width="3.28515625" style="257" customWidth="1"/>
    <col min="7" max="31" width="11.42578125" style="29"/>
    <col min="32" max="16384" width="11.42578125" style="257"/>
  </cols>
  <sheetData>
    <row r="1" spans="1:31" s="29" customFormat="1" ht="15" thickBot="1" x14ac:dyDescent="0.25"/>
    <row r="2" spans="1:31" ht="6.75" customHeight="1" x14ac:dyDescent="0.25">
      <c r="B2" s="31"/>
      <c r="C2" s="285"/>
      <c r="D2" s="285"/>
      <c r="E2" s="286"/>
      <c r="F2" s="32"/>
    </row>
    <row r="3" spans="1:31" s="258" customFormat="1" ht="51" customHeight="1" x14ac:dyDescent="0.2">
      <c r="A3" s="29"/>
      <c r="B3" s="287"/>
      <c r="C3" s="415" t="s">
        <v>230</v>
      </c>
      <c r="D3" s="415"/>
      <c r="E3" s="415"/>
      <c r="F3" s="288"/>
      <c r="G3" s="28"/>
      <c r="H3" s="28"/>
      <c r="I3" s="28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s="258" customFormat="1" ht="8.25" customHeight="1" thickBot="1" x14ac:dyDescent="0.3">
      <c r="A4" s="29"/>
      <c r="B4" s="287"/>
      <c r="C4" s="289"/>
      <c r="D4" s="289"/>
      <c r="E4" s="289"/>
      <c r="F4" s="288"/>
      <c r="G4" s="28"/>
      <c r="H4" s="28"/>
      <c r="I4" s="28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s="258" customFormat="1" ht="13.5" customHeight="1" thickBot="1" x14ac:dyDescent="0.25">
      <c r="A5" s="29"/>
      <c r="B5" s="418" t="s">
        <v>206</v>
      </c>
      <c r="C5" s="419"/>
      <c r="D5" s="290" t="s">
        <v>229</v>
      </c>
      <c r="E5" s="430" t="s">
        <v>228</v>
      </c>
      <c r="F5" s="431"/>
      <c r="G5" s="28"/>
      <c r="H5" s="28"/>
      <c r="I5" s="2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x14ac:dyDescent="0.2">
      <c r="B6" s="33"/>
      <c r="C6" s="34"/>
      <c r="D6" s="34"/>
      <c r="E6" s="34"/>
      <c r="F6" s="35"/>
    </row>
    <row r="7" spans="1:31" x14ac:dyDescent="0.2">
      <c r="B7" s="33"/>
      <c r="C7" s="260" t="s">
        <v>17</v>
      </c>
      <c r="D7" s="420"/>
      <c r="E7" s="421"/>
      <c r="F7" s="35"/>
    </row>
    <row r="8" spans="1:31" ht="15" x14ac:dyDescent="0.25">
      <c r="B8" s="33"/>
      <c r="C8" s="260" t="s">
        <v>7</v>
      </c>
      <c r="D8" s="422">
        <f ca="1">NOW()</f>
        <v>46164.611883101854</v>
      </c>
      <c r="E8" s="423"/>
      <c r="F8" s="35"/>
      <c r="H8" s="414" t="s">
        <v>127</v>
      </c>
      <c r="I8" s="414"/>
      <c r="J8" s="414"/>
    </row>
    <row r="9" spans="1:31" ht="13.9" customHeight="1" x14ac:dyDescent="0.2">
      <c r="B9" s="33"/>
      <c r="C9" s="260" t="s">
        <v>1</v>
      </c>
      <c r="D9" s="420"/>
      <c r="E9" s="421"/>
      <c r="F9" s="35"/>
      <c r="H9" s="417" t="s">
        <v>231</v>
      </c>
      <c r="I9" s="417"/>
      <c r="J9" s="417"/>
    </row>
    <row r="10" spans="1:31" ht="40.15" customHeight="1" x14ac:dyDescent="0.2">
      <c r="B10" s="33"/>
      <c r="C10" s="261" t="s">
        <v>11</v>
      </c>
      <c r="D10" s="424"/>
      <c r="E10" s="425"/>
      <c r="F10" s="35"/>
      <c r="H10" s="417"/>
      <c r="I10" s="417"/>
      <c r="J10" s="417"/>
    </row>
    <row r="11" spans="1:31" ht="51.6" customHeight="1" x14ac:dyDescent="0.25">
      <c r="B11" s="33"/>
      <c r="C11" s="261" t="s">
        <v>19</v>
      </c>
      <c r="D11" s="424"/>
      <c r="E11" s="425"/>
      <c r="F11" s="35"/>
      <c r="H11" s="417"/>
      <c r="I11" s="417"/>
      <c r="J11" s="417"/>
      <c r="L11" s="259"/>
    </row>
    <row r="12" spans="1:31" ht="24" x14ac:dyDescent="0.2">
      <c r="B12" s="33"/>
      <c r="C12" s="260" t="s">
        <v>113</v>
      </c>
      <c r="D12" s="420"/>
      <c r="E12" s="421"/>
      <c r="F12" s="35"/>
      <c r="H12" s="417"/>
      <c r="I12" s="417"/>
      <c r="J12" s="417"/>
    </row>
    <row r="13" spans="1:31" x14ac:dyDescent="0.2">
      <c r="B13" s="33"/>
      <c r="C13" s="260" t="s">
        <v>111</v>
      </c>
      <c r="D13" s="420"/>
      <c r="E13" s="421"/>
      <c r="F13" s="35"/>
      <c r="H13" s="417"/>
      <c r="I13" s="417"/>
      <c r="J13" s="417"/>
    </row>
    <row r="14" spans="1:31" x14ac:dyDescent="0.2">
      <c r="B14" s="33"/>
      <c r="C14" s="260" t="s">
        <v>225</v>
      </c>
      <c r="D14" s="420"/>
      <c r="E14" s="421"/>
      <c r="F14" s="35"/>
      <c r="H14" s="417"/>
      <c r="I14" s="417"/>
      <c r="J14" s="417"/>
    </row>
    <row r="15" spans="1:31" x14ac:dyDescent="0.2">
      <c r="B15" s="33"/>
      <c r="C15" s="260" t="s">
        <v>4</v>
      </c>
      <c r="D15" s="420"/>
      <c r="E15" s="421"/>
      <c r="F15" s="35"/>
      <c r="H15" s="417"/>
      <c r="I15" s="417"/>
      <c r="J15" s="417"/>
    </row>
    <row r="16" spans="1:31" x14ac:dyDescent="0.2">
      <c r="B16" s="33"/>
      <c r="C16" s="260" t="s">
        <v>150</v>
      </c>
      <c r="D16" s="426">
        <v>2026</v>
      </c>
      <c r="E16" s="427"/>
      <c r="F16" s="35"/>
      <c r="H16" s="417"/>
      <c r="I16" s="417"/>
      <c r="J16" s="417"/>
    </row>
    <row r="17" spans="2:10" ht="13.9" customHeight="1" x14ac:dyDescent="0.2">
      <c r="B17" s="33"/>
      <c r="C17" s="260" t="s">
        <v>153</v>
      </c>
      <c r="D17" s="420">
        <v>1</v>
      </c>
      <c r="E17" s="421"/>
      <c r="F17" s="35"/>
      <c r="H17" s="417"/>
      <c r="I17" s="417"/>
      <c r="J17" s="417"/>
    </row>
    <row r="18" spans="2:10" x14ac:dyDescent="0.2">
      <c r="B18" s="33"/>
      <c r="C18" s="260" t="s">
        <v>112</v>
      </c>
      <c r="D18" s="420"/>
      <c r="E18" s="421"/>
      <c r="F18" s="35"/>
      <c r="H18" s="417"/>
      <c r="I18" s="417"/>
      <c r="J18" s="417"/>
    </row>
    <row r="19" spans="2:10" x14ac:dyDescent="0.2">
      <c r="B19" s="33"/>
      <c r="C19" s="260" t="s">
        <v>0</v>
      </c>
      <c r="D19" s="420"/>
      <c r="E19" s="421"/>
      <c r="F19" s="35"/>
      <c r="H19" s="417"/>
      <c r="I19" s="417"/>
      <c r="J19" s="417"/>
    </row>
    <row r="20" spans="2:10" ht="12.6" customHeight="1" x14ac:dyDescent="0.2">
      <c r="B20" s="33"/>
      <c r="C20" s="261" t="s">
        <v>115</v>
      </c>
      <c r="D20" s="428" t="s">
        <v>114</v>
      </c>
      <c r="E20" s="429"/>
      <c r="F20" s="35"/>
    </row>
    <row r="21" spans="2:10" ht="15" customHeight="1" x14ac:dyDescent="0.2">
      <c r="B21" s="33"/>
      <c r="C21" s="260" t="s">
        <v>12</v>
      </c>
      <c r="D21" s="420"/>
      <c r="E21" s="421"/>
      <c r="F21" s="35"/>
    </row>
    <row r="22" spans="2:10" ht="24" x14ac:dyDescent="0.2">
      <c r="B22" s="33"/>
      <c r="C22" s="260" t="s">
        <v>10</v>
      </c>
      <c r="D22" s="420"/>
      <c r="E22" s="421"/>
      <c r="F22" s="35"/>
    </row>
    <row r="23" spans="2:10" ht="72" customHeight="1" x14ac:dyDescent="0.2">
      <c r="B23" s="33"/>
      <c r="C23" s="261" t="s">
        <v>18</v>
      </c>
      <c r="D23" s="420"/>
      <c r="E23" s="421"/>
      <c r="F23" s="35"/>
    </row>
    <row r="24" spans="2:10" x14ac:dyDescent="0.2">
      <c r="B24" s="33"/>
      <c r="C24" s="260" t="s">
        <v>30</v>
      </c>
      <c r="D24" s="420"/>
      <c r="E24" s="421"/>
      <c r="F24" s="35"/>
    </row>
    <row r="25" spans="2:10" ht="24" x14ac:dyDescent="0.2">
      <c r="B25" s="33"/>
      <c r="C25" s="260" t="s">
        <v>226</v>
      </c>
      <c r="D25" s="420"/>
      <c r="E25" s="421"/>
      <c r="F25" s="35"/>
    </row>
    <row r="26" spans="2:10" ht="14.25" customHeight="1" x14ac:dyDescent="0.2">
      <c r="B26" s="33"/>
      <c r="C26" s="260" t="s">
        <v>149</v>
      </c>
      <c r="D26" s="428" t="s">
        <v>116</v>
      </c>
      <c r="E26" s="429"/>
      <c r="F26" s="35"/>
    </row>
    <row r="27" spans="2:10" ht="12.6" customHeight="1" thickBot="1" x14ac:dyDescent="0.25">
      <c r="B27" s="36"/>
      <c r="C27" s="37"/>
      <c r="D27" s="37"/>
      <c r="E27" s="37"/>
      <c r="F27" s="38"/>
    </row>
    <row r="28" spans="2:10" s="29" customFormat="1" ht="15.75" x14ac:dyDescent="0.25">
      <c r="E28" s="291" t="s">
        <v>125</v>
      </c>
      <c r="G28" s="41"/>
    </row>
    <row r="29" spans="2:10" s="29" customFormat="1" x14ac:dyDescent="0.2">
      <c r="C29" s="39" t="s">
        <v>8</v>
      </c>
      <c r="D29" s="39"/>
    </row>
    <row r="30" spans="2:10" s="29" customFormat="1" x14ac:dyDescent="0.2">
      <c r="C30" s="40" t="s">
        <v>9</v>
      </c>
      <c r="D30" s="40"/>
    </row>
    <row r="31" spans="2:10" s="29" customFormat="1" x14ac:dyDescent="0.2">
      <c r="C31" s="40" t="s">
        <v>20</v>
      </c>
      <c r="D31" s="40"/>
    </row>
    <row r="32" spans="2:10" s="29" customFormat="1" x14ac:dyDescent="0.2">
      <c r="C32" s="40" t="s">
        <v>28</v>
      </c>
      <c r="D32" s="40"/>
    </row>
    <row r="33" spans="3:4" s="29" customFormat="1" x14ac:dyDescent="0.2">
      <c r="C33" s="30"/>
      <c r="D33" s="30"/>
    </row>
    <row r="34" spans="3:4" s="29" customFormat="1" x14ac:dyDescent="0.2"/>
    <row r="35" spans="3:4" s="29" customFormat="1" x14ac:dyDescent="0.2"/>
    <row r="36" spans="3:4" s="29" customFormat="1" x14ac:dyDescent="0.2"/>
    <row r="37" spans="3:4" s="29" customFormat="1" x14ac:dyDescent="0.2"/>
    <row r="38" spans="3:4" s="29" customFormat="1" x14ac:dyDescent="0.2"/>
    <row r="39" spans="3:4" s="29" customFormat="1" x14ac:dyDescent="0.2"/>
    <row r="40" spans="3:4" s="29" customFormat="1" x14ac:dyDescent="0.2"/>
    <row r="41" spans="3:4" s="29" customFormat="1" x14ac:dyDescent="0.2"/>
    <row r="42" spans="3:4" s="29" customFormat="1" x14ac:dyDescent="0.2"/>
    <row r="43" spans="3:4" s="29" customFormat="1" x14ac:dyDescent="0.2"/>
    <row r="44" spans="3:4" s="29" customFormat="1" x14ac:dyDescent="0.2"/>
    <row r="45" spans="3:4" s="29" customFormat="1" x14ac:dyDescent="0.2"/>
    <row r="46" spans="3:4" s="29" customFormat="1" x14ac:dyDescent="0.2"/>
    <row r="47" spans="3:4" s="29" customFormat="1" x14ac:dyDescent="0.2"/>
    <row r="48" spans="3:4" s="29" customFormat="1" x14ac:dyDescent="0.2"/>
    <row r="49" spans="3:5" s="29" customFormat="1" x14ac:dyDescent="0.2"/>
    <row r="50" spans="3:5" s="29" customFormat="1" x14ac:dyDescent="0.2">
      <c r="C50" s="416"/>
      <c r="D50" s="416"/>
      <c r="E50" s="416"/>
    </row>
  </sheetData>
  <sheetProtection algorithmName="SHA-512" hashValue="uwEWoxr592amaFCVX2aZDpnm0/7ME3h0fk2D8Fm0u9Vavabntru2mTN3jf1p9tbxbXERgU02XR16zqDQN2EqKA==" saltValue="03xXLSIeAw3KKb9Q89AcJQ==" spinCount="100000" sheet="1" selectLockedCells="1"/>
  <mergeCells count="26">
    <mergeCell ref="E5:F5"/>
    <mergeCell ref="D22:E22"/>
    <mergeCell ref="D23:E23"/>
    <mergeCell ref="D24:E24"/>
    <mergeCell ref="D25:E25"/>
    <mergeCell ref="D17:E17"/>
    <mergeCell ref="D18:E18"/>
    <mergeCell ref="D19:E19"/>
    <mergeCell ref="D20:E20"/>
    <mergeCell ref="D21:E21"/>
    <mergeCell ref="H8:J8"/>
    <mergeCell ref="C3:E3"/>
    <mergeCell ref="C50:E50"/>
    <mergeCell ref="H9:J19"/>
    <mergeCell ref="B5:C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6:E26"/>
  </mergeCells>
  <phoneticPr fontId="10" type="noConversion"/>
  <hyperlinks>
    <hyperlink ref="D20" location="'Costo Docentes'!A1" display="Hoja Costo Docentes" xr:uid="{00000000-0004-0000-0000-000000000000}"/>
    <hyperlink ref="D26" location="'Presupuesto Detallado Gastos'!A1" display="Hoja Presupuesto Detallado Gastos" xr:uid="{00000000-0004-0000-0000-000001000000}"/>
    <hyperlink ref="E28" location="'Costo Docentes'!A1" display="Siguiente &gt;&gt;&gt;" xr:uid="{00000000-0004-0000-0000-000002000000}"/>
  </hyperlinks>
  <pageMargins left="0.7" right="0.7" top="0.75" bottom="0.75" header="0.3" footer="0.3"/>
  <pageSetup scale="87" orientation="portrait" r:id="rId1"/>
  <colBreaks count="1" manualBreakCount="1">
    <brk id="6" min="1" max="31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R345"/>
  <sheetViews>
    <sheetView zoomScale="80" zoomScaleNormal="80" zoomScaleSheetLayoutView="110" workbookViewId="0">
      <selection activeCell="C5" sqref="C5:I5"/>
    </sheetView>
  </sheetViews>
  <sheetFormatPr baseColWidth="10" defaultColWidth="11.42578125" defaultRowHeight="14.1" customHeight="1" x14ac:dyDescent="0.25"/>
  <cols>
    <col min="1" max="1" width="11.42578125" style="42"/>
    <col min="2" max="2" width="3.7109375" style="42" customWidth="1"/>
    <col min="3" max="3" width="30.42578125" style="42" customWidth="1"/>
    <col min="4" max="4" width="42" style="42" customWidth="1"/>
    <col min="5" max="5" width="21.7109375" style="42" customWidth="1"/>
    <col min="6" max="6" width="13.140625" style="44" customWidth="1"/>
    <col min="7" max="7" width="14.85546875" style="44" customWidth="1"/>
    <col min="8" max="8" width="12.42578125" style="44" customWidth="1"/>
    <col min="9" max="9" width="19.28515625" style="43" customWidth="1"/>
    <col min="10" max="11" width="3.7109375" style="43" customWidth="1"/>
    <col min="12" max="12" width="27.5703125" style="44" customWidth="1"/>
    <col min="13" max="13" width="10.7109375" style="44" customWidth="1"/>
    <col min="14" max="14" width="14.42578125" style="44" customWidth="1"/>
    <col min="15" max="15" width="19.85546875" style="44" customWidth="1"/>
    <col min="16" max="16" width="18.42578125" style="44" customWidth="1"/>
    <col min="17" max="17" width="11.42578125" style="44"/>
    <col min="18" max="18" width="15.85546875" style="44" customWidth="1"/>
    <col min="19" max="44" width="11.42578125" style="44"/>
    <col min="45" max="16384" width="11.42578125" style="42"/>
  </cols>
  <sheetData>
    <row r="2" spans="2:44" s="27" customFormat="1" ht="49.9" customHeight="1" x14ac:dyDescent="0.3">
      <c r="C2" s="438" t="s">
        <v>168</v>
      </c>
      <c r="D2" s="438"/>
      <c r="E2" s="438"/>
      <c r="F2" s="438"/>
      <c r="G2" s="438"/>
      <c r="H2" s="438"/>
      <c r="I2" s="438"/>
      <c r="J2" s="28"/>
      <c r="K2" s="28"/>
      <c r="L2" s="28"/>
    </row>
    <row r="3" spans="2:44" ht="14.1" customHeight="1" x14ac:dyDescent="0.25">
      <c r="F3" s="42"/>
      <c r="G3" s="42"/>
      <c r="H3" s="42"/>
      <c r="I3" s="42"/>
    </row>
    <row r="4" spans="2:44" ht="14.1" customHeight="1" thickBot="1" x14ac:dyDescent="0.3">
      <c r="C4" s="45"/>
      <c r="D4" s="45"/>
      <c r="E4" s="45"/>
      <c r="F4" s="46"/>
      <c r="G4" s="46"/>
      <c r="H4" s="46"/>
      <c r="I4" s="46"/>
    </row>
    <row r="5" spans="2:44" ht="27.6" customHeight="1" thickBot="1" x14ac:dyDescent="0.3">
      <c r="B5" s="51"/>
      <c r="C5" s="439" t="s">
        <v>169</v>
      </c>
      <c r="D5" s="439"/>
      <c r="E5" s="439"/>
      <c r="F5" s="439"/>
      <c r="G5" s="439"/>
      <c r="H5" s="439"/>
      <c r="I5" s="439"/>
      <c r="J5" s="52"/>
    </row>
    <row r="6" spans="2:44" ht="24" customHeight="1" thickBot="1" x14ac:dyDescent="0.3">
      <c r="B6" s="53"/>
      <c r="C6" s="440" t="s">
        <v>173</v>
      </c>
      <c r="D6" s="440"/>
      <c r="E6" s="440"/>
      <c r="F6" s="440"/>
      <c r="G6" s="440"/>
      <c r="H6" s="440"/>
      <c r="I6" s="440"/>
      <c r="J6" s="54"/>
      <c r="K6" s="44"/>
      <c r="L6" s="386"/>
      <c r="M6" s="387" t="s">
        <v>166</v>
      </c>
      <c r="N6" s="388" t="s">
        <v>167</v>
      </c>
      <c r="O6" s="389" t="s">
        <v>188</v>
      </c>
      <c r="AL6" s="42"/>
      <c r="AM6" s="42"/>
      <c r="AN6" s="42"/>
      <c r="AO6" s="42"/>
      <c r="AP6" s="42"/>
      <c r="AQ6" s="42"/>
      <c r="AR6" s="42"/>
    </row>
    <row r="7" spans="2:44" ht="31.15" customHeight="1" x14ac:dyDescent="0.25">
      <c r="B7" s="53"/>
      <c r="C7" s="262" t="s">
        <v>174</v>
      </c>
      <c r="D7" s="262" t="s">
        <v>68</v>
      </c>
      <c r="E7" s="262" t="s">
        <v>1</v>
      </c>
      <c r="F7" s="262" t="s">
        <v>117</v>
      </c>
      <c r="G7" s="262" t="s">
        <v>71</v>
      </c>
      <c r="H7" s="262" t="s">
        <v>5</v>
      </c>
      <c r="I7" s="262" t="s">
        <v>6</v>
      </c>
      <c r="J7" s="54"/>
      <c r="K7" s="44"/>
      <c r="L7" s="390" t="s">
        <v>187</v>
      </c>
      <c r="M7" s="391">
        <v>2026</v>
      </c>
      <c r="N7" s="392">
        <v>23924</v>
      </c>
      <c r="O7" s="393"/>
      <c r="AL7" s="42"/>
      <c r="AM7" s="42"/>
      <c r="AN7" s="42"/>
      <c r="AO7" s="42"/>
      <c r="AP7" s="42"/>
      <c r="AQ7" s="42"/>
      <c r="AR7" s="42"/>
    </row>
    <row r="8" spans="2:44" ht="14.1" customHeight="1" x14ac:dyDescent="0.25">
      <c r="B8" s="53"/>
      <c r="C8" s="441" t="str">
        <f>"Periodo - "&amp;Principal!D16&amp;" - "&amp;Principal!D17</f>
        <v>Periodo - 2026 - 1</v>
      </c>
      <c r="D8" s="442"/>
      <c r="E8" s="442"/>
      <c r="F8" s="442"/>
      <c r="G8" s="442"/>
      <c r="H8" s="442"/>
      <c r="I8" s="443"/>
      <c r="J8" s="54"/>
      <c r="K8" s="44"/>
      <c r="L8" s="450" t="s">
        <v>171</v>
      </c>
      <c r="M8" s="394">
        <f>+M7+1</f>
        <v>2027</v>
      </c>
      <c r="N8" s="395">
        <f>N7*$O$8</f>
        <v>26125.008000000002</v>
      </c>
      <c r="O8" s="396">
        <v>1.0920000000000001</v>
      </c>
      <c r="AL8" s="42"/>
      <c r="AM8" s="42"/>
      <c r="AN8" s="42"/>
      <c r="AO8" s="42"/>
      <c r="AP8" s="42"/>
      <c r="AQ8" s="42"/>
      <c r="AR8" s="42"/>
    </row>
    <row r="9" spans="2:44" ht="12.95" customHeight="1" x14ac:dyDescent="0.25">
      <c r="B9" s="53"/>
      <c r="C9" s="367"/>
      <c r="D9" s="368"/>
      <c r="E9" s="369" t="s">
        <v>60</v>
      </c>
      <c r="F9" s="370"/>
      <c r="G9" s="370">
        <v>0</v>
      </c>
      <c r="H9" s="134">
        <f>+G9*$N$8</f>
        <v>0</v>
      </c>
      <c r="I9" s="134">
        <f>+F9*H9</f>
        <v>0</v>
      </c>
      <c r="J9" s="54"/>
      <c r="K9" s="44"/>
      <c r="L9" s="451"/>
      <c r="M9" s="394">
        <f>+M8+1</f>
        <v>2028</v>
      </c>
      <c r="N9" s="395">
        <f t="shared" ref="N9:N10" si="0">N8*$O$8</f>
        <v>28528.508736000003</v>
      </c>
      <c r="O9" s="397"/>
      <c r="AL9" s="42"/>
      <c r="AM9" s="42"/>
      <c r="AN9" s="42"/>
      <c r="AO9" s="42"/>
      <c r="AP9" s="42"/>
      <c r="AQ9" s="42"/>
      <c r="AR9" s="42"/>
    </row>
    <row r="10" spans="2:44" ht="14.1" customHeight="1" x14ac:dyDescent="0.25">
      <c r="B10" s="53"/>
      <c r="C10" s="367"/>
      <c r="D10" s="368"/>
      <c r="E10" s="369"/>
      <c r="F10" s="371"/>
      <c r="G10" s="370"/>
      <c r="H10" s="134">
        <f t="shared" ref="H10:H18" si="1">+G10*$N$8</f>
        <v>0</v>
      </c>
      <c r="I10" s="134">
        <f>+F10*H10</f>
        <v>0</v>
      </c>
      <c r="J10" s="54"/>
      <c r="K10" s="44"/>
      <c r="L10" s="451"/>
      <c r="M10" s="394">
        <f>+M9+1</f>
        <v>2029</v>
      </c>
      <c r="N10" s="395">
        <f t="shared" si="0"/>
        <v>31153.131539712005</v>
      </c>
      <c r="O10" s="397"/>
      <c r="AL10" s="42"/>
      <c r="AM10" s="42"/>
      <c r="AN10" s="42"/>
      <c r="AO10" s="42"/>
      <c r="AP10" s="42"/>
      <c r="AQ10" s="42"/>
      <c r="AR10" s="42"/>
    </row>
    <row r="11" spans="2:44" ht="14.1" customHeight="1" x14ac:dyDescent="0.25">
      <c r="B11" s="53"/>
      <c r="C11" s="367"/>
      <c r="D11" s="368"/>
      <c r="E11" s="369"/>
      <c r="F11" s="371"/>
      <c r="G11" s="370"/>
      <c r="H11" s="134">
        <f t="shared" si="1"/>
        <v>0</v>
      </c>
      <c r="I11" s="134">
        <f t="shared" ref="I11" si="2">+F11*H11</f>
        <v>0</v>
      </c>
      <c r="J11" s="54"/>
      <c r="K11" s="44"/>
      <c r="L11" s="398"/>
      <c r="M11" s="394">
        <f t="shared" ref="M11" si="3">+M10+1</f>
        <v>2030</v>
      </c>
      <c r="N11" s="395">
        <f>N10*$O$8</f>
        <v>34019.219641365511</v>
      </c>
      <c r="O11" s="397"/>
      <c r="AL11" s="42"/>
      <c r="AM11" s="42"/>
      <c r="AN11" s="42"/>
      <c r="AO11" s="42"/>
      <c r="AP11" s="42"/>
      <c r="AQ11" s="42"/>
      <c r="AR11" s="42"/>
    </row>
    <row r="12" spans="2:44" ht="12.95" customHeight="1" x14ac:dyDescent="0.25">
      <c r="B12" s="53"/>
      <c r="C12" s="367"/>
      <c r="D12" s="368"/>
      <c r="E12" s="369"/>
      <c r="F12" s="370"/>
      <c r="G12" s="370"/>
      <c r="H12" s="134">
        <f t="shared" si="1"/>
        <v>0</v>
      </c>
      <c r="I12" s="134">
        <f>+F12*H12</f>
        <v>0</v>
      </c>
      <c r="J12" s="54"/>
      <c r="K12" s="44"/>
      <c r="O12" s="259"/>
      <c r="AL12" s="42"/>
      <c r="AM12" s="42"/>
      <c r="AN12" s="42"/>
      <c r="AO12" s="42"/>
      <c r="AP12" s="42"/>
      <c r="AQ12" s="42"/>
      <c r="AR12" s="42"/>
    </row>
    <row r="13" spans="2:44" ht="14.1" customHeight="1" x14ac:dyDescent="0.2">
      <c r="B13" s="53"/>
      <c r="C13" s="367"/>
      <c r="D13" s="368"/>
      <c r="E13" s="369"/>
      <c r="F13" s="371"/>
      <c r="G13" s="370"/>
      <c r="H13" s="134">
        <f t="shared" si="1"/>
        <v>0</v>
      </c>
      <c r="I13" s="134">
        <f t="shared" ref="I13" si="4">+F13*H13</f>
        <v>0</v>
      </c>
      <c r="J13" s="54"/>
      <c r="K13" s="44"/>
      <c r="AL13" s="42"/>
      <c r="AM13" s="42"/>
      <c r="AN13" s="42"/>
      <c r="AO13" s="42"/>
      <c r="AP13" s="42"/>
      <c r="AQ13" s="42"/>
      <c r="AR13" s="42"/>
    </row>
    <row r="14" spans="2:44" ht="12.95" customHeight="1" x14ac:dyDescent="0.2">
      <c r="B14" s="53"/>
      <c r="C14" s="367"/>
      <c r="D14" s="368"/>
      <c r="E14" s="369"/>
      <c r="F14" s="370"/>
      <c r="G14" s="370"/>
      <c r="H14" s="134">
        <f t="shared" si="1"/>
        <v>0</v>
      </c>
      <c r="I14" s="134">
        <f>+F14*H14</f>
        <v>0</v>
      </c>
      <c r="J14" s="54"/>
      <c r="K14" s="44"/>
      <c r="AL14" s="42"/>
      <c r="AM14" s="42"/>
      <c r="AN14" s="42"/>
      <c r="AO14" s="42"/>
      <c r="AP14" s="42"/>
      <c r="AQ14" s="42"/>
      <c r="AR14" s="42"/>
    </row>
    <row r="15" spans="2:44" ht="14.1" customHeight="1" x14ac:dyDescent="0.2">
      <c r="B15" s="53"/>
      <c r="C15" s="367"/>
      <c r="D15" s="372"/>
      <c r="E15" s="369"/>
      <c r="F15" s="371"/>
      <c r="G15" s="370"/>
      <c r="H15" s="134">
        <f t="shared" si="1"/>
        <v>0</v>
      </c>
      <c r="I15" s="134">
        <f t="shared" ref="I15:I16" si="5">+F15*H15</f>
        <v>0</v>
      </c>
      <c r="J15" s="54"/>
      <c r="K15" s="44"/>
      <c r="AL15" s="42"/>
      <c r="AM15" s="42"/>
      <c r="AN15" s="42"/>
      <c r="AO15" s="42"/>
      <c r="AP15" s="42"/>
      <c r="AQ15" s="42"/>
      <c r="AR15" s="42"/>
    </row>
    <row r="16" spans="2:44" ht="14.1" customHeight="1" x14ac:dyDescent="0.2">
      <c r="B16" s="53"/>
      <c r="C16" s="367"/>
      <c r="D16" s="372"/>
      <c r="E16" s="369"/>
      <c r="F16" s="371"/>
      <c r="G16" s="370"/>
      <c r="H16" s="134">
        <f t="shared" si="1"/>
        <v>0</v>
      </c>
      <c r="I16" s="134">
        <f t="shared" si="5"/>
        <v>0</v>
      </c>
      <c r="J16" s="54"/>
      <c r="K16" s="44"/>
      <c r="AL16" s="42"/>
      <c r="AM16" s="42"/>
      <c r="AN16" s="42"/>
      <c r="AO16" s="42"/>
      <c r="AP16" s="42"/>
      <c r="AQ16" s="42"/>
      <c r="AR16" s="42"/>
    </row>
    <row r="17" spans="2:44" ht="12.95" customHeight="1" x14ac:dyDescent="0.2">
      <c r="B17" s="53"/>
      <c r="C17" s="367"/>
      <c r="D17" s="368"/>
      <c r="E17" s="369"/>
      <c r="F17" s="370"/>
      <c r="G17" s="370"/>
      <c r="H17" s="134">
        <f t="shared" si="1"/>
        <v>0</v>
      </c>
      <c r="I17" s="134">
        <f>+F17*H17</f>
        <v>0</v>
      </c>
      <c r="J17" s="54"/>
      <c r="K17" s="44"/>
      <c r="AL17" s="42"/>
      <c r="AM17" s="42"/>
      <c r="AN17" s="42"/>
      <c r="AO17" s="42"/>
      <c r="AP17" s="42"/>
      <c r="AQ17" s="42"/>
      <c r="AR17" s="42"/>
    </row>
    <row r="18" spans="2:44" ht="14.1" customHeight="1" thickBot="1" x14ac:dyDescent="0.25">
      <c r="B18" s="53"/>
      <c r="C18" s="367"/>
      <c r="D18" s="372"/>
      <c r="E18" s="369"/>
      <c r="F18" s="371"/>
      <c r="G18" s="370"/>
      <c r="H18" s="134">
        <f t="shared" si="1"/>
        <v>0</v>
      </c>
      <c r="I18" s="296">
        <f t="shared" ref="I18" si="6">+F18*H18</f>
        <v>0</v>
      </c>
      <c r="J18" s="54"/>
      <c r="K18" s="44"/>
      <c r="AL18" s="42"/>
      <c r="AM18" s="42"/>
      <c r="AN18" s="42"/>
      <c r="AO18" s="42"/>
      <c r="AP18" s="42"/>
      <c r="AQ18" s="42"/>
      <c r="AR18" s="42"/>
    </row>
    <row r="19" spans="2:44" ht="12.95" customHeight="1" thickBot="1" x14ac:dyDescent="0.3">
      <c r="B19" s="53"/>
      <c r="C19" s="232"/>
      <c r="D19" s="232"/>
      <c r="E19" s="233" t="s">
        <v>23</v>
      </c>
      <c r="F19" s="68">
        <f>SUM(F9:F18)</f>
        <v>0</v>
      </c>
      <c r="G19" s="69">
        <f>SUM(G9:G18)</f>
        <v>0</v>
      </c>
      <c r="H19" s="295"/>
      <c r="I19" s="297">
        <f>ROUND(SUM(I9:I18),-3)</f>
        <v>0</v>
      </c>
      <c r="J19" s="54"/>
      <c r="K19" s="44"/>
      <c r="AL19" s="42"/>
      <c r="AM19" s="42"/>
      <c r="AN19" s="42"/>
      <c r="AO19" s="42"/>
      <c r="AP19" s="42"/>
      <c r="AQ19" s="42"/>
      <c r="AR19" s="42"/>
    </row>
    <row r="20" spans="2:44" ht="14.1" customHeight="1" x14ac:dyDescent="0.25">
      <c r="B20" s="53"/>
      <c r="C20" s="441" t="str">
        <f>IF(Principal!D17=2,"Periodo - "&amp;Principal!D16+1&amp;" - "&amp;1,"Periodo - "&amp;Principal!D16&amp;" - "&amp;2)</f>
        <v>Periodo - 2026 - 2</v>
      </c>
      <c r="D20" s="442"/>
      <c r="E20" s="442"/>
      <c r="F20" s="442"/>
      <c r="G20" s="442"/>
      <c r="H20" s="442"/>
      <c r="I20" s="444"/>
      <c r="J20" s="54"/>
      <c r="K20" s="44"/>
      <c r="AL20" s="42"/>
      <c r="AM20" s="42"/>
      <c r="AN20" s="42"/>
      <c r="AO20" s="42"/>
      <c r="AP20" s="42"/>
      <c r="AQ20" s="42"/>
      <c r="AR20" s="42"/>
    </row>
    <row r="21" spans="2:44" ht="14.1" customHeight="1" x14ac:dyDescent="0.2">
      <c r="B21" s="53"/>
      <c r="C21" s="373"/>
      <c r="D21" s="368"/>
      <c r="E21" s="369"/>
      <c r="F21" s="370">
        <v>0</v>
      </c>
      <c r="G21" s="370">
        <v>0</v>
      </c>
      <c r="H21" s="137">
        <f t="shared" ref="H21:H30" si="7">+G21*$N$8</f>
        <v>0</v>
      </c>
      <c r="I21" s="134">
        <f>+F21*H21</f>
        <v>0</v>
      </c>
      <c r="J21" s="54"/>
      <c r="K21" s="44"/>
      <c r="AL21" s="42"/>
      <c r="AM21" s="42"/>
      <c r="AN21" s="42"/>
      <c r="AO21" s="42"/>
      <c r="AP21" s="42"/>
      <c r="AQ21" s="42"/>
      <c r="AR21" s="42"/>
    </row>
    <row r="22" spans="2:44" ht="14.1" customHeight="1" x14ac:dyDescent="0.2">
      <c r="B22" s="53"/>
      <c r="C22" s="373"/>
      <c r="D22" s="368"/>
      <c r="E22" s="369"/>
      <c r="F22" s="370"/>
      <c r="G22" s="370"/>
      <c r="H22" s="137">
        <f t="shared" si="7"/>
        <v>0</v>
      </c>
      <c r="I22" s="134">
        <f t="shared" ref="I22:I25" si="8">+F22*H22</f>
        <v>0</v>
      </c>
      <c r="J22" s="54"/>
      <c r="K22" s="44"/>
      <c r="AL22" s="42"/>
      <c r="AM22" s="42"/>
      <c r="AN22" s="42"/>
      <c r="AO22" s="42"/>
      <c r="AP22" s="42"/>
      <c r="AQ22" s="42"/>
      <c r="AR22" s="42"/>
    </row>
    <row r="23" spans="2:44" ht="14.1" customHeight="1" x14ac:dyDescent="0.2">
      <c r="B23" s="53"/>
      <c r="C23" s="373"/>
      <c r="D23" s="368"/>
      <c r="E23" s="369"/>
      <c r="F23" s="374"/>
      <c r="G23" s="370"/>
      <c r="H23" s="137">
        <f>+G23*$N$8</f>
        <v>0</v>
      </c>
      <c r="I23" s="134">
        <f t="shared" si="8"/>
        <v>0</v>
      </c>
      <c r="J23" s="54"/>
      <c r="K23" s="44"/>
      <c r="AL23" s="42"/>
      <c r="AM23" s="42"/>
      <c r="AN23" s="42"/>
      <c r="AO23" s="42"/>
      <c r="AP23" s="42"/>
      <c r="AQ23" s="42"/>
      <c r="AR23" s="42"/>
    </row>
    <row r="24" spans="2:44" ht="14.1" customHeight="1" x14ac:dyDescent="0.2">
      <c r="B24" s="53"/>
      <c r="C24" s="373"/>
      <c r="D24" s="368"/>
      <c r="E24" s="369"/>
      <c r="F24" s="374"/>
      <c r="G24" s="370"/>
      <c r="H24" s="137">
        <f t="shared" si="7"/>
        <v>0</v>
      </c>
      <c r="I24" s="134">
        <f t="shared" ref="I24" si="9">+F24*H24</f>
        <v>0</v>
      </c>
      <c r="J24" s="54"/>
      <c r="K24" s="44"/>
      <c r="AL24" s="42"/>
      <c r="AM24" s="42"/>
      <c r="AN24" s="42"/>
      <c r="AO24" s="42"/>
      <c r="AP24" s="42"/>
      <c r="AQ24" s="42"/>
      <c r="AR24" s="42"/>
    </row>
    <row r="25" spans="2:44" ht="14.1" customHeight="1" x14ac:dyDescent="0.2">
      <c r="B25" s="53"/>
      <c r="C25" s="373"/>
      <c r="D25" s="375"/>
      <c r="E25" s="369"/>
      <c r="F25" s="374"/>
      <c r="G25" s="370"/>
      <c r="H25" s="137">
        <f t="shared" si="7"/>
        <v>0</v>
      </c>
      <c r="I25" s="134">
        <f t="shared" si="8"/>
        <v>0</v>
      </c>
      <c r="J25" s="54"/>
      <c r="K25" s="44"/>
      <c r="AL25" s="42"/>
      <c r="AM25" s="42"/>
      <c r="AN25" s="42"/>
      <c r="AO25" s="42"/>
      <c r="AP25" s="42"/>
      <c r="AQ25" s="42"/>
      <c r="AR25" s="42"/>
    </row>
    <row r="26" spans="2:44" ht="12.95" customHeight="1" x14ac:dyDescent="0.2">
      <c r="B26" s="53"/>
      <c r="C26" s="373"/>
      <c r="D26" s="368"/>
      <c r="E26" s="369"/>
      <c r="F26" s="370"/>
      <c r="G26" s="370"/>
      <c r="H26" s="137">
        <f t="shared" si="7"/>
        <v>0</v>
      </c>
      <c r="I26" s="134">
        <f>+F26*H26</f>
        <v>0</v>
      </c>
      <c r="J26" s="54"/>
      <c r="K26" s="44"/>
      <c r="AL26" s="42"/>
      <c r="AM26" s="42"/>
      <c r="AN26" s="42"/>
      <c r="AO26" s="42"/>
      <c r="AP26" s="42"/>
      <c r="AQ26" s="42"/>
      <c r="AR26" s="42"/>
    </row>
    <row r="27" spans="2:44" ht="14.1" customHeight="1" x14ac:dyDescent="0.2">
      <c r="B27" s="53"/>
      <c r="C27" s="373"/>
      <c r="D27" s="372"/>
      <c r="E27" s="369"/>
      <c r="F27" s="371"/>
      <c r="G27" s="370"/>
      <c r="H27" s="137">
        <f t="shared" si="7"/>
        <v>0</v>
      </c>
      <c r="I27" s="134">
        <f t="shared" ref="I27:I28" si="10">+F27*H27</f>
        <v>0</v>
      </c>
      <c r="J27" s="54"/>
      <c r="K27" s="44"/>
      <c r="AL27" s="42"/>
      <c r="AM27" s="42"/>
      <c r="AN27" s="42"/>
      <c r="AO27" s="42"/>
      <c r="AP27" s="42"/>
      <c r="AQ27" s="42"/>
      <c r="AR27" s="42"/>
    </row>
    <row r="28" spans="2:44" ht="14.1" customHeight="1" x14ac:dyDescent="0.2">
      <c r="B28" s="53"/>
      <c r="C28" s="373"/>
      <c r="D28" s="372"/>
      <c r="E28" s="369"/>
      <c r="F28" s="371"/>
      <c r="G28" s="370"/>
      <c r="H28" s="137">
        <f t="shared" si="7"/>
        <v>0</v>
      </c>
      <c r="I28" s="134">
        <f t="shared" si="10"/>
        <v>0</v>
      </c>
      <c r="J28" s="54"/>
      <c r="K28" s="44"/>
      <c r="AL28" s="42"/>
      <c r="AM28" s="42"/>
      <c r="AN28" s="42"/>
      <c r="AO28" s="42"/>
      <c r="AP28" s="42"/>
      <c r="AQ28" s="42"/>
      <c r="AR28" s="42"/>
    </row>
    <row r="29" spans="2:44" ht="12.95" customHeight="1" x14ac:dyDescent="0.2">
      <c r="B29" s="53"/>
      <c r="C29" s="373"/>
      <c r="D29" s="368"/>
      <c r="E29" s="369"/>
      <c r="F29" s="370"/>
      <c r="G29" s="370"/>
      <c r="H29" s="137">
        <f t="shared" si="7"/>
        <v>0</v>
      </c>
      <c r="I29" s="134">
        <f>+F29*H29</f>
        <v>0</v>
      </c>
      <c r="J29" s="54"/>
      <c r="K29" s="44"/>
      <c r="AL29" s="42"/>
      <c r="AM29" s="42"/>
      <c r="AN29" s="42"/>
      <c r="AO29" s="42"/>
      <c r="AP29" s="42"/>
      <c r="AQ29" s="42"/>
      <c r="AR29" s="42"/>
    </row>
    <row r="30" spans="2:44" ht="14.1" customHeight="1" thickBot="1" x14ac:dyDescent="0.25">
      <c r="B30" s="53"/>
      <c r="C30" s="373"/>
      <c r="D30" s="372"/>
      <c r="E30" s="369"/>
      <c r="F30" s="371"/>
      <c r="G30" s="370"/>
      <c r="H30" s="137">
        <f t="shared" si="7"/>
        <v>0</v>
      </c>
      <c r="I30" s="296">
        <f t="shared" ref="I30" si="11">+F30*H30</f>
        <v>0</v>
      </c>
      <c r="J30" s="54"/>
      <c r="K30" s="44"/>
      <c r="AL30" s="42"/>
      <c r="AM30" s="42"/>
      <c r="AN30" s="42"/>
      <c r="AO30" s="42"/>
      <c r="AP30" s="42"/>
      <c r="AQ30" s="42"/>
      <c r="AR30" s="42"/>
    </row>
    <row r="31" spans="2:44" ht="12.95" customHeight="1" thickBot="1" x14ac:dyDescent="0.3">
      <c r="B31" s="53"/>
      <c r="C31" s="263"/>
      <c r="D31" s="233"/>
      <c r="E31" s="233" t="s">
        <v>23</v>
      </c>
      <c r="F31" s="68">
        <f>SUM(F21:F30)</f>
        <v>0</v>
      </c>
      <c r="G31" s="66">
        <f>SUM(G21:G30)</f>
        <v>0</v>
      </c>
      <c r="H31" s="298"/>
      <c r="I31" s="299">
        <f>ROUND(SUM(I21:I30),-3)</f>
        <v>0</v>
      </c>
      <c r="J31" s="54"/>
      <c r="K31" s="44"/>
      <c r="AL31" s="42"/>
      <c r="AM31" s="42"/>
      <c r="AN31" s="42"/>
      <c r="AO31" s="42"/>
      <c r="AP31" s="42"/>
      <c r="AQ31" s="42"/>
      <c r="AR31" s="42"/>
    </row>
    <row r="32" spans="2:44" ht="14.1" customHeight="1" x14ac:dyDescent="0.25">
      <c r="B32" s="53"/>
      <c r="C32" s="434" t="str">
        <f>"Periodo - "&amp;Principal!D16+1&amp;" - "&amp;Principal!D17</f>
        <v>Periodo - 2027 - 1</v>
      </c>
      <c r="D32" s="436"/>
      <c r="E32" s="436"/>
      <c r="F32" s="436"/>
      <c r="G32" s="436"/>
      <c r="H32" s="436"/>
      <c r="I32" s="437"/>
      <c r="J32" s="54"/>
      <c r="K32" s="44"/>
      <c r="AL32" s="42"/>
      <c r="AM32" s="42"/>
      <c r="AN32" s="42"/>
      <c r="AO32" s="42"/>
      <c r="AP32" s="42"/>
      <c r="AQ32" s="42"/>
      <c r="AR32" s="42"/>
    </row>
    <row r="33" spans="2:44" ht="12.95" customHeight="1" x14ac:dyDescent="0.2">
      <c r="B33" s="53"/>
      <c r="C33" s="373"/>
      <c r="D33" s="368"/>
      <c r="E33" s="369"/>
      <c r="F33" s="370">
        <v>0</v>
      </c>
      <c r="G33" s="370">
        <v>0</v>
      </c>
      <c r="H33" s="135">
        <f t="shared" ref="H33:H42" si="12">+G33*$N$9</f>
        <v>0</v>
      </c>
      <c r="I33" s="136">
        <f>+F33*H33</f>
        <v>0</v>
      </c>
      <c r="J33" s="54"/>
      <c r="K33" s="44"/>
      <c r="AL33" s="42"/>
      <c r="AM33" s="42"/>
      <c r="AN33" s="42"/>
      <c r="AO33" s="42"/>
      <c r="AP33" s="42"/>
      <c r="AQ33" s="42"/>
      <c r="AR33" s="42"/>
    </row>
    <row r="34" spans="2:44" ht="12.95" customHeight="1" x14ac:dyDescent="0.2">
      <c r="B34" s="53"/>
      <c r="C34" s="373"/>
      <c r="D34" s="368"/>
      <c r="E34" s="369"/>
      <c r="F34" s="370"/>
      <c r="G34" s="370"/>
      <c r="H34" s="135">
        <f t="shared" si="12"/>
        <v>0</v>
      </c>
      <c r="I34" s="136">
        <f t="shared" ref="I34:I37" si="13">+F34*H34</f>
        <v>0</v>
      </c>
      <c r="J34" s="54"/>
      <c r="K34" s="44"/>
      <c r="AL34" s="42"/>
      <c r="AM34" s="42"/>
      <c r="AN34" s="42"/>
      <c r="AO34" s="42"/>
      <c r="AP34" s="42"/>
      <c r="AQ34" s="42"/>
      <c r="AR34" s="42"/>
    </row>
    <row r="35" spans="2:44" ht="12.95" customHeight="1" x14ac:dyDescent="0.2">
      <c r="B35" s="53"/>
      <c r="C35" s="373"/>
      <c r="D35" s="368"/>
      <c r="E35" s="369"/>
      <c r="F35" s="374"/>
      <c r="G35" s="370"/>
      <c r="H35" s="135">
        <f t="shared" si="12"/>
        <v>0</v>
      </c>
      <c r="I35" s="136">
        <f t="shared" si="13"/>
        <v>0</v>
      </c>
      <c r="J35" s="54"/>
      <c r="K35" s="44"/>
      <c r="AL35" s="42"/>
      <c r="AM35" s="42"/>
      <c r="AN35" s="42"/>
      <c r="AO35" s="42"/>
      <c r="AP35" s="42"/>
      <c r="AQ35" s="42"/>
      <c r="AR35" s="42"/>
    </row>
    <row r="36" spans="2:44" ht="12.95" customHeight="1" x14ac:dyDescent="0.2">
      <c r="B36" s="53"/>
      <c r="C36" s="373"/>
      <c r="D36" s="368"/>
      <c r="E36" s="369"/>
      <c r="F36" s="374"/>
      <c r="G36" s="370"/>
      <c r="H36" s="135">
        <f t="shared" si="12"/>
        <v>0</v>
      </c>
      <c r="I36" s="136">
        <f t="shared" ref="I36" si="14">+F36*H36</f>
        <v>0</v>
      </c>
      <c r="J36" s="54"/>
      <c r="K36" s="44"/>
      <c r="AL36" s="42"/>
      <c r="AM36" s="42"/>
      <c r="AN36" s="42"/>
      <c r="AO36" s="42"/>
      <c r="AP36" s="42"/>
      <c r="AQ36" s="42"/>
      <c r="AR36" s="42"/>
    </row>
    <row r="37" spans="2:44" ht="12.95" customHeight="1" x14ac:dyDescent="0.2">
      <c r="B37" s="53"/>
      <c r="C37" s="373"/>
      <c r="D37" s="368"/>
      <c r="E37" s="369"/>
      <c r="F37" s="374"/>
      <c r="G37" s="370"/>
      <c r="H37" s="135">
        <f t="shared" si="12"/>
        <v>0</v>
      </c>
      <c r="I37" s="136">
        <f t="shared" si="13"/>
        <v>0</v>
      </c>
      <c r="J37" s="54"/>
      <c r="K37" s="44"/>
      <c r="AL37" s="42"/>
      <c r="AM37" s="42"/>
      <c r="AN37" s="42"/>
      <c r="AO37" s="42"/>
      <c r="AP37" s="42"/>
      <c r="AQ37" s="42"/>
      <c r="AR37" s="42"/>
    </row>
    <row r="38" spans="2:44" ht="12.95" customHeight="1" x14ac:dyDescent="0.2">
      <c r="B38" s="53"/>
      <c r="C38" s="367"/>
      <c r="D38" s="368"/>
      <c r="E38" s="369"/>
      <c r="F38" s="370"/>
      <c r="G38" s="370"/>
      <c r="H38" s="135">
        <f t="shared" si="12"/>
        <v>0</v>
      </c>
      <c r="I38" s="134">
        <f>+F38*H38</f>
        <v>0</v>
      </c>
      <c r="J38" s="54"/>
      <c r="K38" s="44"/>
      <c r="AL38" s="42"/>
      <c r="AM38" s="42"/>
      <c r="AN38" s="42"/>
      <c r="AO38" s="42"/>
      <c r="AP38" s="42"/>
      <c r="AQ38" s="42"/>
      <c r="AR38" s="42"/>
    </row>
    <row r="39" spans="2:44" ht="14.1" customHeight="1" x14ac:dyDescent="0.2">
      <c r="B39" s="53"/>
      <c r="C39" s="373"/>
      <c r="D39" s="372"/>
      <c r="E39" s="369"/>
      <c r="F39" s="371"/>
      <c r="G39" s="370"/>
      <c r="H39" s="135">
        <f t="shared" si="12"/>
        <v>0</v>
      </c>
      <c r="I39" s="134">
        <f t="shared" ref="I39:I40" si="15">+F39*H39</f>
        <v>0</v>
      </c>
      <c r="J39" s="54"/>
      <c r="K39" s="44"/>
      <c r="AL39" s="42"/>
      <c r="AM39" s="42"/>
      <c r="AN39" s="42"/>
      <c r="AO39" s="42"/>
      <c r="AP39" s="42"/>
      <c r="AQ39" s="42"/>
      <c r="AR39" s="42"/>
    </row>
    <row r="40" spans="2:44" ht="14.1" customHeight="1" x14ac:dyDescent="0.2">
      <c r="B40" s="53"/>
      <c r="C40" s="373"/>
      <c r="D40" s="372"/>
      <c r="E40" s="369"/>
      <c r="F40" s="371"/>
      <c r="G40" s="370"/>
      <c r="H40" s="135">
        <f t="shared" si="12"/>
        <v>0</v>
      </c>
      <c r="I40" s="134">
        <f t="shared" si="15"/>
        <v>0</v>
      </c>
      <c r="J40" s="54"/>
      <c r="K40" s="44"/>
      <c r="AL40" s="42"/>
      <c r="AM40" s="42"/>
      <c r="AN40" s="42"/>
      <c r="AO40" s="42"/>
      <c r="AP40" s="42"/>
      <c r="AQ40" s="42"/>
      <c r="AR40" s="42"/>
    </row>
    <row r="41" spans="2:44" ht="12.95" customHeight="1" x14ac:dyDescent="0.2">
      <c r="B41" s="53"/>
      <c r="C41" s="367"/>
      <c r="D41" s="368"/>
      <c r="E41" s="369"/>
      <c r="F41" s="370"/>
      <c r="G41" s="370"/>
      <c r="H41" s="135">
        <f t="shared" si="12"/>
        <v>0</v>
      </c>
      <c r="I41" s="134">
        <f>+F41*H41</f>
        <v>0</v>
      </c>
      <c r="J41" s="54"/>
      <c r="K41" s="44"/>
      <c r="AL41" s="42"/>
      <c r="AM41" s="42"/>
      <c r="AN41" s="42"/>
      <c r="AO41" s="42"/>
      <c r="AP41" s="42"/>
      <c r="AQ41" s="42"/>
      <c r="AR41" s="42"/>
    </row>
    <row r="42" spans="2:44" ht="14.1" customHeight="1" thickBot="1" x14ac:dyDescent="0.25">
      <c r="B42" s="53"/>
      <c r="C42" s="373"/>
      <c r="D42" s="372"/>
      <c r="E42" s="369"/>
      <c r="F42" s="371"/>
      <c r="G42" s="370"/>
      <c r="H42" s="135">
        <f t="shared" si="12"/>
        <v>0</v>
      </c>
      <c r="I42" s="296">
        <f t="shared" ref="I42" si="16">+F42*H42</f>
        <v>0</v>
      </c>
      <c r="J42" s="54"/>
      <c r="K42" s="44"/>
      <c r="AL42" s="42"/>
      <c r="AM42" s="42"/>
      <c r="AN42" s="42"/>
      <c r="AO42" s="42"/>
      <c r="AP42" s="42"/>
      <c r="AQ42" s="42"/>
      <c r="AR42" s="42"/>
    </row>
    <row r="43" spans="2:44" ht="12.75" customHeight="1" thickBot="1" x14ac:dyDescent="0.25">
      <c r="B43" s="53"/>
      <c r="C43" s="227"/>
      <c r="D43" s="227"/>
      <c r="E43" s="226" t="s">
        <v>23</v>
      </c>
      <c r="F43" s="67">
        <f>SUM(F33:F42)</f>
        <v>0</v>
      </c>
      <c r="G43" s="67">
        <f>SUM(G33:G42)</f>
        <v>0</v>
      </c>
      <c r="H43" s="300"/>
      <c r="I43" s="297">
        <f>ROUND(SUM(I33:I42),-3)</f>
        <v>0</v>
      </c>
      <c r="J43" s="54"/>
      <c r="K43" s="44"/>
      <c r="AL43" s="42"/>
      <c r="AM43" s="42"/>
      <c r="AN43" s="42"/>
      <c r="AO43" s="42"/>
      <c r="AP43" s="42"/>
      <c r="AQ43" s="42"/>
      <c r="AR43" s="42"/>
    </row>
    <row r="44" spans="2:44" ht="12.95" customHeight="1" x14ac:dyDescent="0.25">
      <c r="B44" s="53"/>
      <c r="C44" s="434" t="str">
        <f>IF(Principal!D17=2,"Periodo - "&amp;Principal!D16+2&amp;" - "&amp;1,"Periodo - "&amp;Principal!D16+1&amp;" - "&amp;2)</f>
        <v>Periodo - 2027 - 2</v>
      </c>
      <c r="D44" s="436"/>
      <c r="E44" s="436"/>
      <c r="F44" s="436"/>
      <c r="G44" s="436"/>
      <c r="H44" s="436"/>
      <c r="I44" s="437"/>
      <c r="J44" s="54"/>
      <c r="K44" s="44"/>
      <c r="AL44" s="42"/>
      <c r="AM44" s="42"/>
      <c r="AN44" s="42"/>
      <c r="AO44" s="42"/>
      <c r="AP44" s="42"/>
      <c r="AQ44" s="42"/>
      <c r="AR44" s="42"/>
    </row>
    <row r="45" spans="2:44" ht="12.95" customHeight="1" x14ac:dyDescent="0.25">
      <c r="B45" s="53"/>
      <c r="C45" s="376"/>
      <c r="D45" s="368"/>
      <c r="E45" s="369"/>
      <c r="F45" s="370">
        <v>0</v>
      </c>
      <c r="G45" s="370">
        <v>0</v>
      </c>
      <c r="H45" s="138">
        <f t="shared" ref="H45:H54" si="17">+G45*$N$9</f>
        <v>0</v>
      </c>
      <c r="I45" s="136">
        <f t="shared" ref="I45:I49" si="18">+F45*H45</f>
        <v>0</v>
      </c>
      <c r="J45" s="54"/>
      <c r="K45" s="44"/>
      <c r="AL45" s="42"/>
      <c r="AM45" s="42"/>
      <c r="AN45" s="42"/>
      <c r="AO45" s="42"/>
      <c r="AP45" s="42"/>
      <c r="AQ45" s="42"/>
      <c r="AR45" s="42"/>
    </row>
    <row r="46" spans="2:44" ht="12.95" customHeight="1" x14ac:dyDescent="0.25">
      <c r="B46" s="53"/>
      <c r="C46" s="376"/>
      <c r="D46" s="368"/>
      <c r="E46" s="369"/>
      <c r="F46" s="370"/>
      <c r="G46" s="370"/>
      <c r="H46" s="138">
        <f t="shared" si="17"/>
        <v>0</v>
      </c>
      <c r="I46" s="136">
        <f t="shared" si="18"/>
        <v>0</v>
      </c>
      <c r="J46" s="54"/>
      <c r="K46" s="44"/>
      <c r="AL46" s="42"/>
      <c r="AM46" s="42"/>
      <c r="AN46" s="42"/>
      <c r="AO46" s="42"/>
      <c r="AP46" s="42"/>
      <c r="AQ46" s="42"/>
      <c r="AR46" s="42"/>
    </row>
    <row r="47" spans="2:44" ht="12.95" customHeight="1" x14ac:dyDescent="0.25">
      <c r="B47" s="53"/>
      <c r="C47" s="376"/>
      <c r="D47" s="368"/>
      <c r="E47" s="369"/>
      <c r="F47" s="370"/>
      <c r="G47" s="370"/>
      <c r="H47" s="138">
        <f t="shared" si="17"/>
        <v>0</v>
      </c>
      <c r="I47" s="136">
        <f t="shared" si="18"/>
        <v>0</v>
      </c>
      <c r="J47" s="54"/>
      <c r="K47" s="44"/>
      <c r="AL47" s="42"/>
      <c r="AM47" s="42"/>
      <c r="AN47" s="42"/>
      <c r="AO47" s="42"/>
      <c r="AP47" s="42"/>
      <c r="AQ47" s="42"/>
      <c r="AR47" s="42"/>
    </row>
    <row r="48" spans="2:44" ht="12.95" customHeight="1" x14ac:dyDescent="0.2">
      <c r="B48" s="53"/>
      <c r="C48" s="367"/>
      <c r="D48" s="377"/>
      <c r="E48" s="369"/>
      <c r="F48" s="370"/>
      <c r="G48" s="370"/>
      <c r="H48" s="138">
        <f t="shared" si="17"/>
        <v>0</v>
      </c>
      <c r="I48" s="136">
        <f t="shared" si="18"/>
        <v>0</v>
      </c>
      <c r="J48" s="54"/>
      <c r="K48" s="44"/>
      <c r="AL48" s="42"/>
      <c r="AM48" s="42"/>
      <c r="AN48" s="42"/>
      <c r="AO48" s="42"/>
      <c r="AP48" s="42"/>
      <c r="AQ48" s="42"/>
      <c r="AR48" s="42"/>
    </row>
    <row r="49" spans="2:44" ht="12.95" customHeight="1" x14ac:dyDescent="0.2">
      <c r="B49" s="53"/>
      <c r="C49" s="367"/>
      <c r="D49" s="367"/>
      <c r="E49" s="369"/>
      <c r="F49" s="374"/>
      <c r="G49" s="370"/>
      <c r="H49" s="138">
        <f t="shared" si="17"/>
        <v>0</v>
      </c>
      <c r="I49" s="136">
        <f t="shared" si="18"/>
        <v>0</v>
      </c>
      <c r="J49" s="54"/>
      <c r="K49" s="44"/>
      <c r="AL49" s="42"/>
      <c r="AM49" s="42"/>
      <c r="AN49" s="42"/>
      <c r="AO49" s="42"/>
      <c r="AP49" s="42"/>
      <c r="AQ49" s="42"/>
      <c r="AR49" s="42"/>
    </row>
    <row r="50" spans="2:44" ht="12.95" customHeight="1" x14ac:dyDescent="0.2">
      <c r="B50" s="53"/>
      <c r="C50" s="367"/>
      <c r="D50" s="368"/>
      <c r="E50" s="369"/>
      <c r="F50" s="370"/>
      <c r="G50" s="370"/>
      <c r="H50" s="138">
        <f t="shared" si="17"/>
        <v>0</v>
      </c>
      <c r="I50" s="134">
        <f>+F50*H50</f>
        <v>0</v>
      </c>
      <c r="J50" s="54"/>
      <c r="K50" s="44"/>
      <c r="AL50" s="42"/>
      <c r="AM50" s="42"/>
      <c r="AN50" s="42"/>
      <c r="AO50" s="42"/>
      <c r="AP50" s="42"/>
      <c r="AQ50" s="42"/>
      <c r="AR50" s="42"/>
    </row>
    <row r="51" spans="2:44" ht="14.1" customHeight="1" x14ac:dyDescent="0.25">
      <c r="B51" s="53"/>
      <c r="C51" s="373"/>
      <c r="D51" s="372"/>
      <c r="E51" s="369"/>
      <c r="F51" s="371"/>
      <c r="G51" s="370"/>
      <c r="H51" s="138">
        <f t="shared" si="17"/>
        <v>0</v>
      </c>
      <c r="I51" s="134">
        <f t="shared" ref="I51:I52" si="19">+F51*H51</f>
        <v>0</v>
      </c>
      <c r="J51" s="54"/>
      <c r="K51" s="44"/>
      <c r="AL51" s="42"/>
      <c r="AM51" s="42"/>
      <c r="AN51" s="42"/>
      <c r="AO51" s="42"/>
      <c r="AP51" s="42"/>
      <c r="AQ51" s="42"/>
      <c r="AR51" s="42"/>
    </row>
    <row r="52" spans="2:44" ht="14.1" customHeight="1" x14ac:dyDescent="0.25">
      <c r="B52" s="53"/>
      <c r="C52" s="373"/>
      <c r="D52" s="372"/>
      <c r="E52" s="369"/>
      <c r="F52" s="371"/>
      <c r="G52" s="370"/>
      <c r="H52" s="138">
        <f t="shared" si="17"/>
        <v>0</v>
      </c>
      <c r="I52" s="134">
        <f t="shared" si="19"/>
        <v>0</v>
      </c>
      <c r="J52" s="54"/>
      <c r="K52" s="44"/>
      <c r="AL52" s="42"/>
      <c r="AM52" s="42"/>
      <c r="AN52" s="42"/>
      <c r="AO52" s="42"/>
      <c r="AP52" s="42"/>
      <c r="AQ52" s="42"/>
      <c r="AR52" s="42"/>
    </row>
    <row r="53" spans="2:44" ht="12.95" customHeight="1" x14ac:dyDescent="0.2">
      <c r="B53" s="53"/>
      <c r="C53" s="367"/>
      <c r="D53" s="368"/>
      <c r="E53" s="369"/>
      <c r="F53" s="370"/>
      <c r="G53" s="370"/>
      <c r="H53" s="138">
        <f t="shared" si="17"/>
        <v>0</v>
      </c>
      <c r="I53" s="134">
        <f>+F53*H53</f>
        <v>0</v>
      </c>
      <c r="J53" s="54"/>
      <c r="K53" s="44"/>
      <c r="AL53" s="42"/>
      <c r="AM53" s="42"/>
      <c r="AN53" s="42"/>
      <c r="AO53" s="42"/>
      <c r="AP53" s="42"/>
      <c r="AQ53" s="42"/>
      <c r="AR53" s="42"/>
    </row>
    <row r="54" spans="2:44" ht="14.1" customHeight="1" thickBot="1" x14ac:dyDescent="0.3">
      <c r="B54" s="53"/>
      <c r="C54" s="373"/>
      <c r="D54" s="372"/>
      <c r="E54" s="369"/>
      <c r="F54" s="371"/>
      <c r="G54" s="370"/>
      <c r="H54" s="138">
        <f t="shared" si="17"/>
        <v>0</v>
      </c>
      <c r="I54" s="296">
        <f t="shared" ref="I54" si="20">+F54*H54</f>
        <v>0</v>
      </c>
      <c r="J54" s="54"/>
      <c r="K54" s="44"/>
      <c r="AL54" s="42"/>
      <c r="AM54" s="42"/>
      <c r="AN54" s="42"/>
      <c r="AO54" s="42"/>
      <c r="AP54" s="42"/>
      <c r="AQ54" s="42"/>
      <c r="AR54" s="42"/>
    </row>
    <row r="55" spans="2:44" ht="12.95" customHeight="1" thickBot="1" x14ac:dyDescent="0.25">
      <c r="B55" s="53"/>
      <c r="C55" s="265"/>
      <c r="D55" s="265"/>
      <c r="E55" s="265" t="s">
        <v>23</v>
      </c>
      <c r="F55" s="266">
        <f>SUM(F45:F54)</f>
        <v>0</v>
      </c>
      <c r="G55" s="267">
        <f>SUM(G45:G54)</f>
        <v>0</v>
      </c>
      <c r="H55" s="268"/>
      <c r="I55" s="299">
        <f>ROUND(SUM(I45:I54),-3)</f>
        <v>0</v>
      </c>
      <c r="J55" s="54"/>
      <c r="K55" s="44"/>
      <c r="AL55" s="42"/>
      <c r="AM55" s="42"/>
      <c r="AN55" s="42"/>
      <c r="AO55" s="42"/>
      <c r="AP55" s="42"/>
      <c r="AQ55" s="42"/>
      <c r="AR55" s="42"/>
    </row>
    <row r="56" spans="2:44" ht="12.95" customHeight="1" x14ac:dyDescent="0.25">
      <c r="B56" s="53"/>
      <c r="C56" s="434" t="str">
        <f>IF(Principal!D17=2,"Periodo - "&amp;Principal!D16+2&amp;" - "&amp;2,"Periodo - "&amp;Principal!D16+2&amp;" - "&amp;1)</f>
        <v>Periodo - 2028 - 1</v>
      </c>
      <c r="D56" s="436"/>
      <c r="E56" s="436"/>
      <c r="F56" s="436"/>
      <c r="G56" s="436"/>
      <c r="H56" s="436"/>
      <c r="I56" s="437"/>
      <c r="J56" s="54"/>
      <c r="K56" s="44"/>
      <c r="AL56" s="42"/>
      <c r="AM56" s="42"/>
      <c r="AN56" s="42"/>
      <c r="AO56" s="42"/>
      <c r="AP56" s="42"/>
      <c r="AQ56" s="42"/>
      <c r="AR56" s="42"/>
    </row>
    <row r="57" spans="2:44" ht="12.95" customHeight="1" x14ac:dyDescent="0.25">
      <c r="B57" s="53"/>
      <c r="C57" s="376"/>
      <c r="D57" s="368"/>
      <c r="E57" s="369"/>
      <c r="F57" s="370">
        <v>0</v>
      </c>
      <c r="G57" s="370">
        <v>0</v>
      </c>
      <c r="H57" s="138">
        <f>+G57*$N$10</f>
        <v>0</v>
      </c>
      <c r="I57" s="136">
        <f t="shared" ref="I57:I61" si="21">+F57*H57</f>
        <v>0</v>
      </c>
      <c r="J57" s="54"/>
      <c r="K57" s="44"/>
      <c r="AL57" s="42"/>
      <c r="AM57" s="42"/>
      <c r="AN57" s="42"/>
      <c r="AO57" s="42"/>
      <c r="AP57" s="42"/>
      <c r="AQ57" s="42"/>
      <c r="AR57" s="42"/>
    </row>
    <row r="58" spans="2:44" ht="12.95" customHeight="1" x14ac:dyDescent="0.25">
      <c r="B58" s="53"/>
      <c r="C58" s="376"/>
      <c r="D58" s="368"/>
      <c r="E58" s="369"/>
      <c r="F58" s="370"/>
      <c r="G58" s="370"/>
      <c r="H58" s="138">
        <f t="shared" ref="H58:H66" si="22">+G58*$N$9</f>
        <v>0</v>
      </c>
      <c r="I58" s="136">
        <f t="shared" si="21"/>
        <v>0</v>
      </c>
      <c r="J58" s="54"/>
      <c r="K58" s="44"/>
      <c r="AL58" s="42"/>
      <c r="AM58" s="42"/>
      <c r="AN58" s="42"/>
      <c r="AO58" s="42"/>
      <c r="AP58" s="42"/>
      <c r="AQ58" s="42"/>
      <c r="AR58" s="42"/>
    </row>
    <row r="59" spans="2:44" ht="12.95" customHeight="1" x14ac:dyDescent="0.25">
      <c r="B59" s="53"/>
      <c r="C59" s="376"/>
      <c r="D59" s="368"/>
      <c r="E59" s="369"/>
      <c r="F59" s="370"/>
      <c r="G59" s="370"/>
      <c r="H59" s="138">
        <f t="shared" si="22"/>
        <v>0</v>
      </c>
      <c r="I59" s="136">
        <f t="shared" si="21"/>
        <v>0</v>
      </c>
      <c r="J59" s="54"/>
      <c r="K59" s="44"/>
      <c r="AL59" s="42"/>
      <c r="AM59" s="42"/>
      <c r="AN59" s="42"/>
      <c r="AO59" s="42"/>
      <c r="AP59" s="42"/>
      <c r="AQ59" s="42"/>
      <c r="AR59" s="42"/>
    </row>
    <row r="60" spans="2:44" ht="12.95" customHeight="1" x14ac:dyDescent="0.2">
      <c r="B60" s="53"/>
      <c r="C60" s="367"/>
      <c r="D60" s="377"/>
      <c r="E60" s="369"/>
      <c r="F60" s="370"/>
      <c r="G60" s="370"/>
      <c r="H60" s="138">
        <f t="shared" si="22"/>
        <v>0</v>
      </c>
      <c r="I60" s="136">
        <f t="shared" si="21"/>
        <v>0</v>
      </c>
      <c r="J60" s="54"/>
      <c r="K60" s="44"/>
      <c r="AL60" s="42"/>
      <c r="AM60" s="42"/>
      <c r="AN60" s="42"/>
      <c r="AO60" s="42"/>
      <c r="AP60" s="42"/>
      <c r="AQ60" s="42"/>
      <c r="AR60" s="42"/>
    </row>
    <row r="61" spans="2:44" ht="12.95" customHeight="1" x14ac:dyDescent="0.2">
      <c r="B61" s="53"/>
      <c r="C61" s="367"/>
      <c r="D61" s="367"/>
      <c r="E61" s="378"/>
      <c r="F61" s="374"/>
      <c r="G61" s="370"/>
      <c r="H61" s="138">
        <f t="shared" si="22"/>
        <v>0</v>
      </c>
      <c r="I61" s="136">
        <f t="shared" si="21"/>
        <v>0</v>
      </c>
      <c r="J61" s="54"/>
      <c r="K61" s="44"/>
      <c r="AL61" s="42"/>
      <c r="AM61" s="42"/>
      <c r="AN61" s="42"/>
      <c r="AO61" s="42"/>
      <c r="AP61" s="42"/>
      <c r="AQ61" s="42"/>
      <c r="AR61" s="42"/>
    </row>
    <row r="62" spans="2:44" ht="12.95" customHeight="1" x14ac:dyDescent="0.2">
      <c r="B62" s="53"/>
      <c r="C62" s="367"/>
      <c r="D62" s="368"/>
      <c r="E62" s="369"/>
      <c r="F62" s="370"/>
      <c r="G62" s="370"/>
      <c r="H62" s="138">
        <f t="shared" si="22"/>
        <v>0</v>
      </c>
      <c r="I62" s="134">
        <f>+F62*H62</f>
        <v>0</v>
      </c>
      <c r="J62" s="54"/>
      <c r="K62" s="44"/>
      <c r="AL62" s="42"/>
      <c r="AM62" s="42"/>
      <c r="AN62" s="42"/>
      <c r="AO62" s="42"/>
      <c r="AP62" s="42"/>
      <c r="AQ62" s="42"/>
      <c r="AR62" s="42"/>
    </row>
    <row r="63" spans="2:44" ht="12.95" customHeight="1" x14ac:dyDescent="0.25">
      <c r="B63" s="53"/>
      <c r="C63" s="373"/>
      <c r="D63" s="372"/>
      <c r="E63" s="369"/>
      <c r="F63" s="371"/>
      <c r="G63" s="370"/>
      <c r="H63" s="138">
        <f t="shared" si="22"/>
        <v>0</v>
      </c>
      <c r="I63" s="134">
        <f t="shared" ref="I63:I64" si="23">+F63*H63</f>
        <v>0</v>
      </c>
      <c r="J63" s="54"/>
      <c r="K63" s="44"/>
      <c r="AL63" s="42"/>
      <c r="AM63" s="42"/>
      <c r="AN63" s="42"/>
      <c r="AO63" s="42"/>
      <c r="AP63" s="42"/>
      <c r="AQ63" s="42"/>
      <c r="AR63" s="42"/>
    </row>
    <row r="64" spans="2:44" ht="12.95" customHeight="1" x14ac:dyDescent="0.25">
      <c r="B64" s="53"/>
      <c r="C64" s="373"/>
      <c r="D64" s="372"/>
      <c r="E64" s="369"/>
      <c r="F64" s="371"/>
      <c r="G64" s="370"/>
      <c r="H64" s="138">
        <f t="shared" si="22"/>
        <v>0</v>
      </c>
      <c r="I64" s="134">
        <f t="shared" si="23"/>
        <v>0</v>
      </c>
      <c r="J64" s="54"/>
      <c r="K64" s="44"/>
      <c r="AL64" s="42"/>
      <c r="AM64" s="42"/>
      <c r="AN64" s="42"/>
      <c r="AO64" s="42"/>
      <c r="AP64" s="42"/>
      <c r="AQ64" s="42"/>
      <c r="AR64" s="42"/>
    </row>
    <row r="65" spans="2:44" ht="12.95" customHeight="1" x14ac:dyDescent="0.2">
      <c r="B65" s="53"/>
      <c r="C65" s="367"/>
      <c r="D65" s="368"/>
      <c r="E65" s="369"/>
      <c r="F65" s="370"/>
      <c r="G65" s="370"/>
      <c r="H65" s="138">
        <f t="shared" si="22"/>
        <v>0</v>
      </c>
      <c r="I65" s="134">
        <f>+F65*H65</f>
        <v>0</v>
      </c>
      <c r="J65" s="54"/>
      <c r="K65" s="44"/>
      <c r="AL65" s="42"/>
      <c r="AM65" s="42"/>
      <c r="AN65" s="42"/>
      <c r="AO65" s="42"/>
      <c r="AP65" s="42"/>
      <c r="AQ65" s="42"/>
      <c r="AR65" s="42"/>
    </row>
    <row r="66" spans="2:44" ht="12.95" customHeight="1" thickBot="1" x14ac:dyDescent="0.3">
      <c r="B66" s="53"/>
      <c r="C66" s="373"/>
      <c r="D66" s="372"/>
      <c r="E66" s="369"/>
      <c r="F66" s="371"/>
      <c r="G66" s="370"/>
      <c r="H66" s="138">
        <f t="shared" si="22"/>
        <v>0</v>
      </c>
      <c r="I66" s="296">
        <f t="shared" ref="I66" si="24">+F66*H66</f>
        <v>0</v>
      </c>
      <c r="J66" s="54"/>
      <c r="K66" s="44"/>
      <c r="AL66" s="42"/>
      <c r="AM66" s="42"/>
      <c r="AN66" s="42"/>
      <c r="AO66" s="42"/>
      <c r="AP66" s="42"/>
      <c r="AQ66" s="42"/>
      <c r="AR66" s="42"/>
    </row>
    <row r="67" spans="2:44" ht="12.95" customHeight="1" thickBot="1" x14ac:dyDescent="0.25">
      <c r="B67" s="53"/>
      <c r="C67" s="265"/>
      <c r="D67" s="265"/>
      <c r="E67" s="265" t="s">
        <v>23</v>
      </c>
      <c r="F67" s="266">
        <f>SUM(F57:F66)</f>
        <v>0</v>
      </c>
      <c r="G67" s="267">
        <f>SUM(G57:G66)</f>
        <v>0</v>
      </c>
      <c r="H67" s="268"/>
      <c r="I67" s="299">
        <f>ROUND(SUM(I57:I66),-3)</f>
        <v>0</v>
      </c>
      <c r="J67" s="54"/>
      <c r="K67" s="44"/>
      <c r="AL67" s="42"/>
      <c r="AM67" s="42"/>
      <c r="AN67" s="42"/>
      <c r="AO67" s="42"/>
      <c r="AP67" s="42"/>
      <c r="AQ67" s="42"/>
      <c r="AR67" s="42"/>
    </row>
    <row r="68" spans="2:44" ht="12.95" customHeight="1" x14ac:dyDescent="0.25">
      <c r="B68" s="53"/>
      <c r="C68" s="434" t="str">
        <f>IF(Principal!D17=2,"Periodo - "&amp;Principal!D16+2&amp;" - "&amp;2,"Periodo - "&amp;Principal!D16+2&amp;" - "&amp;2)</f>
        <v>Periodo - 2028 - 2</v>
      </c>
      <c r="D68" s="436"/>
      <c r="E68" s="436"/>
      <c r="F68" s="436"/>
      <c r="G68" s="436"/>
      <c r="H68" s="436"/>
      <c r="I68" s="437"/>
      <c r="J68" s="54"/>
      <c r="K68" s="44"/>
      <c r="AL68" s="42"/>
      <c r="AM68" s="42"/>
      <c r="AN68" s="42"/>
      <c r="AO68" s="42"/>
      <c r="AP68" s="42"/>
      <c r="AQ68" s="42"/>
      <c r="AR68" s="42"/>
    </row>
    <row r="69" spans="2:44" ht="12.95" customHeight="1" x14ac:dyDescent="0.25">
      <c r="B69" s="53"/>
      <c r="C69" s="376"/>
      <c r="D69" s="368"/>
      <c r="E69" s="369"/>
      <c r="F69" s="370">
        <v>0</v>
      </c>
      <c r="G69" s="370">
        <v>0</v>
      </c>
      <c r="H69" s="138">
        <f>+G69*$N$10</f>
        <v>0</v>
      </c>
      <c r="I69" s="136">
        <f t="shared" ref="I69:I73" si="25">+F69*H69</f>
        <v>0</v>
      </c>
      <c r="J69" s="54"/>
      <c r="K69" s="44"/>
      <c r="AL69" s="42"/>
      <c r="AM69" s="42"/>
      <c r="AN69" s="42"/>
      <c r="AO69" s="42"/>
      <c r="AP69" s="42"/>
      <c r="AQ69" s="42"/>
      <c r="AR69" s="42"/>
    </row>
    <row r="70" spans="2:44" ht="12.95" customHeight="1" x14ac:dyDescent="0.25">
      <c r="B70" s="53"/>
      <c r="C70" s="376"/>
      <c r="D70" s="368"/>
      <c r="E70" s="369"/>
      <c r="F70" s="370"/>
      <c r="G70" s="370"/>
      <c r="H70" s="138">
        <f t="shared" ref="H70:H78" si="26">+G70*$N$9</f>
        <v>0</v>
      </c>
      <c r="I70" s="136">
        <f t="shared" si="25"/>
        <v>0</v>
      </c>
      <c r="J70" s="54"/>
      <c r="K70" s="44"/>
      <c r="U70" s="398"/>
      <c r="V70" s="398"/>
      <c r="AL70" s="42"/>
      <c r="AM70" s="42"/>
      <c r="AN70" s="42"/>
      <c r="AO70" s="42"/>
      <c r="AP70" s="42"/>
      <c r="AQ70" s="42"/>
      <c r="AR70" s="42"/>
    </row>
    <row r="71" spans="2:44" ht="12.95" customHeight="1" x14ac:dyDescent="0.25">
      <c r="B71" s="53"/>
      <c r="C71" s="376"/>
      <c r="D71" s="368"/>
      <c r="E71" s="369"/>
      <c r="F71" s="370"/>
      <c r="G71" s="370"/>
      <c r="H71" s="138">
        <f t="shared" si="26"/>
        <v>0</v>
      </c>
      <c r="I71" s="136">
        <f t="shared" si="25"/>
        <v>0</v>
      </c>
      <c r="J71" s="54"/>
      <c r="K71" s="44"/>
      <c r="AL71" s="42"/>
      <c r="AM71" s="42"/>
      <c r="AN71" s="42"/>
      <c r="AO71" s="42"/>
      <c r="AP71" s="42"/>
      <c r="AQ71" s="42"/>
      <c r="AR71" s="42"/>
    </row>
    <row r="72" spans="2:44" ht="12.95" customHeight="1" x14ac:dyDescent="0.2">
      <c r="B72" s="53"/>
      <c r="C72" s="367"/>
      <c r="D72" s="377"/>
      <c r="E72" s="369"/>
      <c r="F72" s="370"/>
      <c r="G72" s="370"/>
      <c r="H72" s="138">
        <f t="shared" si="26"/>
        <v>0</v>
      </c>
      <c r="I72" s="136">
        <f t="shared" si="25"/>
        <v>0</v>
      </c>
      <c r="J72" s="54"/>
      <c r="K72" s="44"/>
      <c r="AL72" s="42"/>
      <c r="AM72" s="42"/>
      <c r="AN72" s="42"/>
      <c r="AO72" s="42"/>
      <c r="AP72" s="42"/>
      <c r="AQ72" s="42"/>
      <c r="AR72" s="42"/>
    </row>
    <row r="73" spans="2:44" ht="12.95" customHeight="1" x14ac:dyDescent="0.2">
      <c r="B73" s="53"/>
      <c r="C73" s="367"/>
      <c r="D73" s="367"/>
      <c r="E73" s="378"/>
      <c r="F73" s="374"/>
      <c r="G73" s="370"/>
      <c r="H73" s="138">
        <f t="shared" si="26"/>
        <v>0</v>
      </c>
      <c r="I73" s="136">
        <f t="shared" si="25"/>
        <v>0</v>
      </c>
      <c r="J73" s="54"/>
      <c r="K73" s="44"/>
      <c r="AL73" s="42"/>
      <c r="AM73" s="42"/>
      <c r="AN73" s="42"/>
      <c r="AO73" s="42"/>
      <c r="AP73" s="42"/>
      <c r="AQ73" s="42"/>
      <c r="AR73" s="42"/>
    </row>
    <row r="74" spans="2:44" ht="12.95" customHeight="1" x14ac:dyDescent="0.2">
      <c r="B74" s="53"/>
      <c r="C74" s="367"/>
      <c r="D74" s="368"/>
      <c r="E74" s="369"/>
      <c r="F74" s="370"/>
      <c r="G74" s="370"/>
      <c r="H74" s="138">
        <f t="shared" si="26"/>
        <v>0</v>
      </c>
      <c r="I74" s="134">
        <f>+F74*H74</f>
        <v>0</v>
      </c>
      <c r="J74" s="54"/>
      <c r="K74" s="44"/>
      <c r="AL74" s="42"/>
      <c r="AM74" s="42"/>
      <c r="AN74" s="42"/>
      <c r="AO74" s="42"/>
      <c r="AP74" s="42"/>
      <c r="AQ74" s="42"/>
      <c r="AR74" s="42"/>
    </row>
    <row r="75" spans="2:44" ht="12.95" customHeight="1" x14ac:dyDescent="0.25">
      <c r="B75" s="53"/>
      <c r="C75" s="373"/>
      <c r="D75" s="372"/>
      <c r="E75" s="369"/>
      <c r="F75" s="371"/>
      <c r="G75" s="370"/>
      <c r="H75" s="138">
        <f t="shared" si="26"/>
        <v>0</v>
      </c>
      <c r="I75" s="134">
        <f t="shared" ref="I75:I76" si="27">+F75*H75</f>
        <v>0</v>
      </c>
      <c r="J75" s="54"/>
      <c r="K75" s="44"/>
      <c r="AL75" s="42"/>
      <c r="AM75" s="42"/>
      <c r="AN75" s="42"/>
      <c r="AO75" s="42"/>
      <c r="AP75" s="42"/>
      <c r="AQ75" s="42"/>
      <c r="AR75" s="42"/>
    </row>
    <row r="76" spans="2:44" ht="12.95" customHeight="1" x14ac:dyDescent="0.25">
      <c r="B76" s="53"/>
      <c r="C76" s="373"/>
      <c r="D76" s="372"/>
      <c r="E76" s="369"/>
      <c r="F76" s="371"/>
      <c r="G76" s="370"/>
      <c r="H76" s="138">
        <f t="shared" si="26"/>
        <v>0</v>
      </c>
      <c r="I76" s="134">
        <f t="shared" si="27"/>
        <v>0</v>
      </c>
      <c r="J76" s="54"/>
      <c r="K76" s="44"/>
      <c r="AL76" s="42"/>
      <c r="AM76" s="42"/>
      <c r="AN76" s="42"/>
      <c r="AO76" s="42"/>
      <c r="AP76" s="42"/>
      <c r="AQ76" s="42"/>
      <c r="AR76" s="42"/>
    </row>
    <row r="77" spans="2:44" ht="12.95" customHeight="1" x14ac:dyDescent="0.2">
      <c r="B77" s="53"/>
      <c r="C77" s="367"/>
      <c r="D77" s="368"/>
      <c r="E77" s="369"/>
      <c r="F77" s="370"/>
      <c r="G77" s="370"/>
      <c r="H77" s="138">
        <f t="shared" si="26"/>
        <v>0</v>
      </c>
      <c r="I77" s="134">
        <f>+F77*H77</f>
        <v>0</v>
      </c>
      <c r="J77" s="54"/>
      <c r="K77" s="44"/>
      <c r="AL77" s="42"/>
      <c r="AM77" s="42"/>
      <c r="AN77" s="42"/>
      <c r="AO77" s="42"/>
      <c r="AP77" s="42"/>
      <c r="AQ77" s="42"/>
      <c r="AR77" s="42"/>
    </row>
    <row r="78" spans="2:44" ht="12.95" customHeight="1" thickBot="1" x14ac:dyDescent="0.3">
      <c r="B78" s="53"/>
      <c r="C78" s="373"/>
      <c r="D78" s="372"/>
      <c r="E78" s="369"/>
      <c r="F78" s="371"/>
      <c r="G78" s="370"/>
      <c r="H78" s="138">
        <f t="shared" si="26"/>
        <v>0</v>
      </c>
      <c r="I78" s="296">
        <f t="shared" ref="I78" si="28">+F78*H78</f>
        <v>0</v>
      </c>
      <c r="J78" s="54"/>
      <c r="K78" s="44"/>
      <c r="AL78" s="42"/>
      <c r="AM78" s="42"/>
      <c r="AN78" s="42"/>
      <c r="AO78" s="42"/>
      <c r="AP78" s="42"/>
      <c r="AQ78" s="42"/>
      <c r="AR78" s="42"/>
    </row>
    <row r="79" spans="2:44" ht="12.95" customHeight="1" thickBot="1" x14ac:dyDescent="0.25">
      <c r="B79" s="53"/>
      <c r="C79" s="265"/>
      <c r="D79" s="265"/>
      <c r="E79" s="265" t="s">
        <v>23</v>
      </c>
      <c r="F79" s="266">
        <f>SUM(F69:F78)</f>
        <v>0</v>
      </c>
      <c r="G79" s="267">
        <f>SUM(G69:G78)</f>
        <v>0</v>
      </c>
      <c r="H79" s="268"/>
      <c r="I79" s="299">
        <f>ROUND(SUM(I69:I78),-3)</f>
        <v>0</v>
      </c>
      <c r="J79" s="54"/>
      <c r="K79" s="44"/>
      <c r="AL79" s="42"/>
      <c r="AM79" s="42"/>
      <c r="AN79" s="42"/>
      <c r="AO79" s="42"/>
      <c r="AP79" s="42"/>
      <c r="AQ79" s="42"/>
      <c r="AR79" s="42"/>
    </row>
    <row r="80" spans="2:44" ht="12.95" customHeight="1" x14ac:dyDescent="0.25">
      <c r="B80" s="53"/>
      <c r="C80" s="434" t="str">
        <f>IF(Principal!D17=2,"Periodo - "&amp;Principal!D16+3&amp;" - "&amp;1,"Periodo - "&amp;Principal!D16+3&amp;" - "&amp;1)</f>
        <v>Periodo - 2029 - 1</v>
      </c>
      <c r="D80" s="436"/>
      <c r="E80" s="436"/>
      <c r="F80" s="436"/>
      <c r="G80" s="436"/>
      <c r="H80" s="436"/>
      <c r="I80" s="437"/>
      <c r="J80" s="54"/>
      <c r="K80" s="44"/>
      <c r="AL80" s="42"/>
      <c r="AM80" s="42"/>
      <c r="AN80" s="42"/>
      <c r="AO80" s="42"/>
      <c r="AP80" s="42"/>
      <c r="AQ80" s="42"/>
      <c r="AR80" s="42"/>
    </row>
    <row r="81" spans="2:44" ht="12.95" customHeight="1" x14ac:dyDescent="0.25">
      <c r="B81" s="53"/>
      <c r="C81" s="376"/>
      <c r="D81" s="368"/>
      <c r="E81" s="369"/>
      <c r="F81" s="370">
        <v>0</v>
      </c>
      <c r="G81" s="370">
        <v>0</v>
      </c>
      <c r="H81" s="138">
        <f>+G81*$N$11</f>
        <v>0</v>
      </c>
      <c r="I81" s="136">
        <f t="shared" ref="I81:I85" si="29">+F81*H81</f>
        <v>0</v>
      </c>
      <c r="J81" s="54"/>
      <c r="K81" s="44"/>
      <c r="AL81" s="42"/>
      <c r="AM81" s="42"/>
      <c r="AN81" s="42"/>
      <c r="AO81" s="42"/>
      <c r="AP81" s="42"/>
      <c r="AQ81" s="42"/>
      <c r="AR81" s="42"/>
    </row>
    <row r="82" spans="2:44" ht="12.95" customHeight="1" x14ac:dyDescent="0.25">
      <c r="B82" s="53"/>
      <c r="C82" s="376"/>
      <c r="D82" s="368"/>
      <c r="E82" s="369"/>
      <c r="F82" s="370"/>
      <c r="G82" s="370"/>
      <c r="H82" s="138">
        <f t="shared" ref="H82:H90" si="30">+G82*$N$9</f>
        <v>0</v>
      </c>
      <c r="I82" s="136">
        <f t="shared" si="29"/>
        <v>0</v>
      </c>
      <c r="J82" s="54"/>
      <c r="K82" s="44"/>
      <c r="AL82" s="42"/>
      <c r="AM82" s="42"/>
      <c r="AN82" s="42"/>
      <c r="AO82" s="42"/>
      <c r="AP82" s="42"/>
      <c r="AQ82" s="42"/>
      <c r="AR82" s="42"/>
    </row>
    <row r="83" spans="2:44" ht="12.95" customHeight="1" x14ac:dyDescent="0.25">
      <c r="B83" s="53"/>
      <c r="C83" s="376"/>
      <c r="D83" s="368"/>
      <c r="E83" s="369"/>
      <c r="F83" s="370"/>
      <c r="G83" s="370"/>
      <c r="H83" s="138">
        <f t="shared" si="30"/>
        <v>0</v>
      </c>
      <c r="I83" s="136">
        <f t="shared" si="29"/>
        <v>0</v>
      </c>
      <c r="J83" s="54"/>
      <c r="K83" s="44"/>
      <c r="AL83" s="42"/>
      <c r="AM83" s="42"/>
      <c r="AN83" s="42"/>
      <c r="AO83" s="42"/>
      <c r="AP83" s="42"/>
      <c r="AQ83" s="42"/>
      <c r="AR83" s="42"/>
    </row>
    <row r="84" spans="2:44" ht="12.95" customHeight="1" x14ac:dyDescent="0.2">
      <c r="B84" s="53"/>
      <c r="C84" s="367"/>
      <c r="D84" s="377"/>
      <c r="E84" s="369"/>
      <c r="F84" s="370"/>
      <c r="G84" s="370"/>
      <c r="H84" s="138">
        <f t="shared" si="30"/>
        <v>0</v>
      </c>
      <c r="I84" s="136">
        <f t="shared" si="29"/>
        <v>0</v>
      </c>
      <c r="J84" s="54"/>
      <c r="K84" s="44"/>
      <c r="AL84" s="42"/>
      <c r="AM84" s="42"/>
      <c r="AN84" s="42"/>
      <c r="AO84" s="42"/>
      <c r="AP84" s="42"/>
      <c r="AQ84" s="42"/>
      <c r="AR84" s="42"/>
    </row>
    <row r="85" spans="2:44" ht="12.95" customHeight="1" x14ac:dyDescent="0.2">
      <c r="B85" s="53"/>
      <c r="C85" s="367"/>
      <c r="D85" s="367"/>
      <c r="E85" s="378"/>
      <c r="F85" s="374"/>
      <c r="G85" s="370"/>
      <c r="H85" s="138">
        <f t="shared" si="30"/>
        <v>0</v>
      </c>
      <c r="I85" s="136">
        <f t="shared" si="29"/>
        <v>0</v>
      </c>
      <c r="J85" s="54"/>
      <c r="K85" s="44"/>
      <c r="AL85" s="42"/>
      <c r="AM85" s="42"/>
      <c r="AN85" s="42"/>
      <c r="AO85" s="42"/>
      <c r="AP85" s="42"/>
      <c r="AQ85" s="42"/>
      <c r="AR85" s="42"/>
    </row>
    <row r="86" spans="2:44" ht="12.95" customHeight="1" x14ac:dyDescent="0.2">
      <c r="B86" s="53"/>
      <c r="C86" s="367"/>
      <c r="D86" s="368"/>
      <c r="E86" s="369"/>
      <c r="F86" s="370"/>
      <c r="G86" s="370"/>
      <c r="H86" s="138">
        <f t="shared" si="30"/>
        <v>0</v>
      </c>
      <c r="I86" s="134">
        <f>+F86*H86</f>
        <v>0</v>
      </c>
      <c r="J86" s="54"/>
      <c r="K86" s="44"/>
      <c r="AL86" s="42"/>
      <c r="AM86" s="42"/>
      <c r="AN86" s="42"/>
      <c r="AO86" s="42"/>
      <c r="AP86" s="42"/>
      <c r="AQ86" s="42"/>
      <c r="AR86" s="42"/>
    </row>
    <row r="87" spans="2:44" ht="12.95" customHeight="1" x14ac:dyDescent="0.25">
      <c r="B87" s="53"/>
      <c r="C87" s="373"/>
      <c r="D87" s="372"/>
      <c r="E87" s="369"/>
      <c r="F87" s="371"/>
      <c r="G87" s="370"/>
      <c r="H87" s="138">
        <f t="shared" si="30"/>
        <v>0</v>
      </c>
      <c r="I87" s="134">
        <f t="shared" ref="I87:I88" si="31">+F87*H87</f>
        <v>0</v>
      </c>
      <c r="J87" s="54"/>
      <c r="K87" s="44"/>
      <c r="AL87" s="42"/>
      <c r="AM87" s="42"/>
      <c r="AN87" s="42"/>
      <c r="AO87" s="42"/>
      <c r="AP87" s="42"/>
      <c r="AQ87" s="42"/>
      <c r="AR87" s="42"/>
    </row>
    <row r="88" spans="2:44" ht="12.95" customHeight="1" x14ac:dyDescent="0.25">
      <c r="B88" s="53"/>
      <c r="C88" s="373"/>
      <c r="D88" s="372"/>
      <c r="E88" s="369"/>
      <c r="F88" s="371"/>
      <c r="G88" s="370"/>
      <c r="H88" s="138">
        <f t="shared" si="30"/>
        <v>0</v>
      </c>
      <c r="I88" s="134">
        <f t="shared" si="31"/>
        <v>0</v>
      </c>
      <c r="J88" s="54"/>
      <c r="K88" s="44"/>
      <c r="AL88" s="42"/>
      <c r="AM88" s="42"/>
      <c r="AN88" s="42"/>
      <c r="AO88" s="42"/>
      <c r="AP88" s="42"/>
      <c r="AQ88" s="42"/>
      <c r="AR88" s="42"/>
    </row>
    <row r="89" spans="2:44" ht="12.95" customHeight="1" x14ac:dyDescent="0.2">
      <c r="B89" s="53"/>
      <c r="C89" s="367"/>
      <c r="D89" s="368"/>
      <c r="E89" s="369"/>
      <c r="F89" s="370"/>
      <c r="G89" s="370"/>
      <c r="H89" s="138">
        <f t="shared" si="30"/>
        <v>0</v>
      </c>
      <c r="I89" s="134">
        <f>+F89*H89</f>
        <v>0</v>
      </c>
      <c r="J89" s="54"/>
      <c r="K89" s="44"/>
      <c r="AL89" s="42"/>
      <c r="AM89" s="42"/>
      <c r="AN89" s="42"/>
      <c r="AO89" s="42"/>
      <c r="AP89" s="42"/>
      <c r="AQ89" s="42"/>
      <c r="AR89" s="42"/>
    </row>
    <row r="90" spans="2:44" ht="12.95" customHeight="1" thickBot="1" x14ac:dyDescent="0.3">
      <c r="B90" s="53"/>
      <c r="C90" s="373"/>
      <c r="D90" s="372"/>
      <c r="E90" s="369"/>
      <c r="F90" s="371"/>
      <c r="G90" s="370"/>
      <c r="H90" s="138">
        <f t="shared" si="30"/>
        <v>0</v>
      </c>
      <c r="I90" s="296">
        <f t="shared" ref="I90" si="32">+F90*H90</f>
        <v>0</v>
      </c>
      <c r="J90" s="54"/>
      <c r="K90" s="44"/>
      <c r="AL90" s="42"/>
      <c r="AM90" s="42"/>
      <c r="AN90" s="42"/>
      <c r="AO90" s="42"/>
      <c r="AP90" s="42"/>
      <c r="AQ90" s="42"/>
      <c r="AR90" s="42"/>
    </row>
    <row r="91" spans="2:44" ht="12.95" customHeight="1" thickBot="1" x14ac:dyDescent="0.25">
      <c r="B91" s="53"/>
      <c r="C91" s="265"/>
      <c r="D91" s="265"/>
      <c r="E91" s="265" t="s">
        <v>23</v>
      </c>
      <c r="F91" s="266">
        <f>SUM(F81:F90)</f>
        <v>0</v>
      </c>
      <c r="G91" s="267">
        <f>SUM(G81:G90)</f>
        <v>0</v>
      </c>
      <c r="H91" s="268"/>
      <c r="I91" s="299">
        <f>ROUND(SUM(I81:I90),-3)</f>
        <v>0</v>
      </c>
      <c r="J91" s="54"/>
      <c r="K91" s="44"/>
      <c r="AL91" s="42"/>
      <c r="AM91" s="42"/>
      <c r="AN91" s="42"/>
      <c r="AO91" s="42"/>
      <c r="AP91" s="42"/>
      <c r="AQ91" s="42"/>
      <c r="AR91" s="42"/>
    </row>
    <row r="92" spans="2:44" ht="12.95" customHeight="1" x14ac:dyDescent="0.25">
      <c r="B92" s="53"/>
      <c r="C92" s="434" t="str">
        <f>IF(Principal!D17=2,"Periodo - "&amp;Principal!D16+3&amp;" - "&amp;1,"Periodo - "&amp;Principal!D16+3&amp;" - "&amp;2)</f>
        <v>Periodo - 2029 - 2</v>
      </c>
      <c r="D92" s="436"/>
      <c r="E92" s="436"/>
      <c r="F92" s="436"/>
      <c r="G92" s="436"/>
      <c r="H92" s="436"/>
      <c r="I92" s="437"/>
      <c r="J92" s="54"/>
      <c r="K92" s="44"/>
      <c r="AL92" s="42"/>
      <c r="AM92" s="42"/>
      <c r="AN92" s="42"/>
      <c r="AO92" s="42"/>
      <c r="AP92" s="42"/>
      <c r="AQ92" s="42"/>
      <c r="AR92" s="42"/>
    </row>
    <row r="93" spans="2:44" ht="12.95" customHeight="1" x14ac:dyDescent="0.25">
      <c r="B93" s="53"/>
      <c r="C93" s="376"/>
      <c r="D93" s="368"/>
      <c r="E93" s="369"/>
      <c r="F93" s="370">
        <v>0</v>
      </c>
      <c r="G93" s="370">
        <v>0</v>
      </c>
      <c r="H93" s="138">
        <f>+G93*$N$11</f>
        <v>0</v>
      </c>
      <c r="I93" s="136">
        <f t="shared" ref="I93:I97" si="33">+F93*H93</f>
        <v>0</v>
      </c>
      <c r="J93" s="54"/>
      <c r="K93" s="44"/>
      <c r="AL93" s="42"/>
      <c r="AM93" s="42"/>
      <c r="AN93" s="42"/>
      <c r="AO93" s="42"/>
      <c r="AP93" s="42"/>
      <c r="AQ93" s="42"/>
      <c r="AR93" s="42"/>
    </row>
    <row r="94" spans="2:44" ht="12.95" customHeight="1" x14ac:dyDescent="0.25">
      <c r="B94" s="53"/>
      <c r="C94" s="376"/>
      <c r="D94" s="368"/>
      <c r="E94" s="369"/>
      <c r="F94" s="370"/>
      <c r="G94" s="370"/>
      <c r="H94" s="138">
        <f t="shared" ref="H94:H102" si="34">+G94*$N$9</f>
        <v>0</v>
      </c>
      <c r="I94" s="136">
        <f t="shared" si="33"/>
        <v>0</v>
      </c>
      <c r="J94" s="54"/>
      <c r="K94" s="44"/>
      <c r="AL94" s="42"/>
      <c r="AM94" s="42"/>
      <c r="AN94" s="42"/>
      <c r="AO94" s="42"/>
      <c r="AP94" s="42"/>
      <c r="AQ94" s="42"/>
      <c r="AR94" s="42"/>
    </row>
    <row r="95" spans="2:44" ht="12.95" customHeight="1" x14ac:dyDescent="0.25">
      <c r="B95" s="53"/>
      <c r="C95" s="376"/>
      <c r="D95" s="368"/>
      <c r="E95" s="369"/>
      <c r="F95" s="370"/>
      <c r="G95" s="370"/>
      <c r="H95" s="138">
        <f t="shared" si="34"/>
        <v>0</v>
      </c>
      <c r="I95" s="136">
        <f t="shared" si="33"/>
        <v>0</v>
      </c>
      <c r="J95" s="54"/>
      <c r="K95" s="44"/>
      <c r="AL95" s="42"/>
      <c r="AM95" s="42"/>
      <c r="AN95" s="42"/>
      <c r="AO95" s="42"/>
      <c r="AP95" s="42"/>
      <c r="AQ95" s="42"/>
      <c r="AR95" s="42"/>
    </row>
    <row r="96" spans="2:44" ht="12.95" customHeight="1" x14ac:dyDescent="0.2">
      <c r="B96" s="53"/>
      <c r="C96" s="367"/>
      <c r="D96" s="377"/>
      <c r="E96" s="369"/>
      <c r="F96" s="370"/>
      <c r="G96" s="370"/>
      <c r="H96" s="138">
        <f t="shared" si="34"/>
        <v>0</v>
      </c>
      <c r="I96" s="136">
        <f t="shared" si="33"/>
        <v>0</v>
      </c>
      <c r="J96" s="54"/>
      <c r="K96" s="44"/>
      <c r="AL96" s="42"/>
      <c r="AM96" s="42"/>
      <c r="AN96" s="42"/>
      <c r="AO96" s="42"/>
      <c r="AP96" s="42"/>
      <c r="AQ96" s="42"/>
      <c r="AR96" s="42"/>
    </row>
    <row r="97" spans="2:44" ht="12.95" customHeight="1" x14ac:dyDescent="0.2">
      <c r="B97" s="53"/>
      <c r="C97" s="367"/>
      <c r="D97" s="367"/>
      <c r="E97" s="378"/>
      <c r="F97" s="374"/>
      <c r="G97" s="370"/>
      <c r="H97" s="138">
        <f t="shared" si="34"/>
        <v>0</v>
      </c>
      <c r="I97" s="136">
        <f t="shared" si="33"/>
        <v>0</v>
      </c>
      <c r="J97" s="54"/>
      <c r="K97" s="44"/>
      <c r="AL97" s="42"/>
      <c r="AM97" s="42"/>
      <c r="AN97" s="42"/>
      <c r="AO97" s="42"/>
      <c r="AP97" s="42"/>
      <c r="AQ97" s="42"/>
      <c r="AR97" s="42"/>
    </row>
    <row r="98" spans="2:44" ht="12.95" customHeight="1" x14ac:dyDescent="0.2">
      <c r="B98" s="53"/>
      <c r="C98" s="367"/>
      <c r="D98" s="368"/>
      <c r="E98" s="369"/>
      <c r="F98" s="370"/>
      <c r="G98" s="370"/>
      <c r="H98" s="138">
        <f t="shared" si="34"/>
        <v>0</v>
      </c>
      <c r="I98" s="134">
        <f>+F98*H98</f>
        <v>0</v>
      </c>
      <c r="J98" s="54"/>
      <c r="K98" s="44"/>
      <c r="AL98" s="42"/>
      <c r="AM98" s="42"/>
      <c r="AN98" s="42"/>
      <c r="AO98" s="42"/>
      <c r="AP98" s="42"/>
      <c r="AQ98" s="42"/>
      <c r="AR98" s="42"/>
    </row>
    <row r="99" spans="2:44" ht="12.95" customHeight="1" x14ac:dyDescent="0.25">
      <c r="B99" s="53"/>
      <c r="C99" s="373"/>
      <c r="D99" s="372"/>
      <c r="E99" s="369"/>
      <c r="F99" s="371"/>
      <c r="G99" s="370"/>
      <c r="H99" s="138">
        <f t="shared" si="34"/>
        <v>0</v>
      </c>
      <c r="I99" s="134">
        <f t="shared" ref="I99:I100" si="35">+F99*H99</f>
        <v>0</v>
      </c>
      <c r="J99" s="54"/>
      <c r="K99" s="44"/>
      <c r="AL99" s="42"/>
      <c r="AM99" s="42"/>
      <c r="AN99" s="42"/>
      <c r="AO99" s="42"/>
      <c r="AP99" s="42"/>
      <c r="AQ99" s="42"/>
      <c r="AR99" s="42"/>
    </row>
    <row r="100" spans="2:44" ht="12.95" customHeight="1" x14ac:dyDescent="0.25">
      <c r="B100" s="53"/>
      <c r="C100" s="373"/>
      <c r="D100" s="372"/>
      <c r="E100" s="369"/>
      <c r="F100" s="371"/>
      <c r="G100" s="370"/>
      <c r="H100" s="138">
        <f t="shared" si="34"/>
        <v>0</v>
      </c>
      <c r="I100" s="134">
        <f t="shared" si="35"/>
        <v>0</v>
      </c>
      <c r="J100" s="54"/>
      <c r="K100" s="44"/>
      <c r="AL100" s="42"/>
      <c r="AM100" s="42"/>
      <c r="AN100" s="42"/>
      <c r="AO100" s="42"/>
      <c r="AP100" s="42"/>
      <c r="AQ100" s="42"/>
      <c r="AR100" s="42"/>
    </row>
    <row r="101" spans="2:44" ht="12.95" customHeight="1" x14ac:dyDescent="0.2">
      <c r="B101" s="53"/>
      <c r="C101" s="367"/>
      <c r="D101" s="368"/>
      <c r="E101" s="369"/>
      <c r="F101" s="370"/>
      <c r="G101" s="370"/>
      <c r="H101" s="138">
        <f t="shared" si="34"/>
        <v>0</v>
      </c>
      <c r="I101" s="134">
        <f>+F101*H101</f>
        <v>0</v>
      </c>
      <c r="J101" s="54"/>
      <c r="K101" s="44"/>
      <c r="AL101" s="42"/>
      <c r="AM101" s="42"/>
      <c r="AN101" s="42"/>
      <c r="AO101" s="42"/>
      <c r="AP101" s="42"/>
      <c r="AQ101" s="42"/>
      <c r="AR101" s="42"/>
    </row>
    <row r="102" spans="2:44" ht="12.95" customHeight="1" thickBot="1" x14ac:dyDescent="0.3">
      <c r="B102" s="53"/>
      <c r="C102" s="373"/>
      <c r="D102" s="372"/>
      <c r="E102" s="369"/>
      <c r="F102" s="371"/>
      <c r="G102" s="370"/>
      <c r="H102" s="138">
        <f t="shared" si="34"/>
        <v>0</v>
      </c>
      <c r="I102" s="296">
        <f t="shared" ref="I102" si="36">+F102*H102</f>
        <v>0</v>
      </c>
      <c r="J102" s="54"/>
      <c r="K102" s="44"/>
      <c r="AL102" s="42"/>
      <c r="AM102" s="42"/>
      <c r="AN102" s="42"/>
      <c r="AO102" s="42"/>
      <c r="AP102" s="42"/>
      <c r="AQ102" s="42"/>
      <c r="AR102" s="42"/>
    </row>
    <row r="103" spans="2:44" ht="12.95" customHeight="1" thickBot="1" x14ac:dyDescent="0.25">
      <c r="B103" s="53"/>
      <c r="C103" s="265"/>
      <c r="D103" s="265"/>
      <c r="E103" s="265" t="s">
        <v>23</v>
      </c>
      <c r="F103" s="266">
        <f>SUM(F93:F102)</f>
        <v>0</v>
      </c>
      <c r="G103" s="267">
        <f>SUM(G93:G102)</f>
        <v>0</v>
      </c>
      <c r="H103" s="268"/>
      <c r="I103" s="299">
        <f>ROUND(SUM(I93:I102),-3)</f>
        <v>0</v>
      </c>
      <c r="J103" s="54"/>
      <c r="K103" s="44"/>
      <c r="AL103" s="42"/>
      <c r="AM103" s="42"/>
      <c r="AN103" s="42"/>
      <c r="AO103" s="42"/>
      <c r="AP103" s="42"/>
      <c r="AQ103" s="42"/>
      <c r="AR103" s="42"/>
    </row>
    <row r="104" spans="2:44" ht="52.5" customHeight="1" thickBot="1" x14ac:dyDescent="0.3">
      <c r="B104" s="53"/>
      <c r="C104" s="229"/>
      <c r="D104" s="229"/>
      <c r="E104" s="231" t="s">
        <v>175</v>
      </c>
      <c r="F104" s="175">
        <f>+F19+F31+F43+F55+F67+F79+F91+F103</f>
        <v>0</v>
      </c>
      <c r="G104" s="175">
        <f>G55+G31+G19+G43+G67+G79+G91+G103</f>
        <v>0</v>
      </c>
      <c r="H104" s="64"/>
      <c r="I104" s="301">
        <f>I55+I43+I31+I19+I67+I79+I91+I103</f>
        <v>0</v>
      </c>
      <c r="J104" s="54"/>
      <c r="K104" s="44"/>
      <c r="AL104" s="42"/>
      <c r="AM104" s="42"/>
      <c r="AN104" s="42"/>
      <c r="AO104" s="42"/>
      <c r="AP104" s="42"/>
      <c r="AQ104" s="42"/>
      <c r="AR104" s="42"/>
    </row>
    <row r="105" spans="2:44" ht="38.25" customHeight="1" thickBot="1" x14ac:dyDescent="0.3">
      <c r="B105" s="53"/>
      <c r="C105" s="440" t="s">
        <v>118</v>
      </c>
      <c r="D105" s="440"/>
      <c r="E105" s="440"/>
      <c r="F105" s="440"/>
      <c r="G105" s="440"/>
      <c r="H105" s="440"/>
      <c r="I105" s="440"/>
      <c r="J105" s="54"/>
      <c r="K105" s="44"/>
      <c r="M105" s="269"/>
      <c r="N105" s="269"/>
      <c r="AL105" s="42"/>
      <c r="AM105" s="42"/>
      <c r="AN105" s="42"/>
      <c r="AO105" s="42"/>
      <c r="AP105" s="42"/>
      <c r="AQ105" s="42"/>
      <c r="AR105" s="42"/>
    </row>
    <row r="106" spans="2:44" ht="49.5" customHeight="1" x14ac:dyDescent="0.25">
      <c r="B106" s="53"/>
      <c r="C106" s="262" t="s">
        <v>155</v>
      </c>
      <c r="D106" s="262" t="s">
        <v>68</v>
      </c>
      <c r="E106" s="262" t="s">
        <v>1</v>
      </c>
      <c r="F106" s="262" t="s">
        <v>117</v>
      </c>
      <c r="G106" s="262" t="s">
        <v>71</v>
      </c>
      <c r="H106" s="262" t="s">
        <v>5</v>
      </c>
      <c r="I106" s="262" t="s">
        <v>6</v>
      </c>
      <c r="J106" s="54"/>
      <c r="K106" s="44"/>
      <c r="M106" s="269"/>
      <c r="N106" s="269"/>
      <c r="AL106" s="42"/>
      <c r="AM106" s="42"/>
      <c r="AN106" s="42"/>
      <c r="AO106" s="42"/>
      <c r="AP106" s="42"/>
      <c r="AQ106" s="42"/>
      <c r="AR106" s="42"/>
    </row>
    <row r="107" spans="2:44" ht="14.1" customHeight="1" x14ac:dyDescent="0.25">
      <c r="B107" s="53"/>
      <c r="C107" s="441" t="str">
        <f>+C8</f>
        <v>Periodo - 2026 - 1</v>
      </c>
      <c r="D107" s="442"/>
      <c r="E107" s="442"/>
      <c r="F107" s="442"/>
      <c r="G107" s="442"/>
      <c r="H107" s="442"/>
      <c r="I107" s="443"/>
      <c r="J107" s="54"/>
      <c r="K107" s="44"/>
      <c r="M107" s="269"/>
      <c r="N107" s="269"/>
      <c r="AL107" s="42"/>
      <c r="AM107" s="42"/>
      <c r="AN107" s="42"/>
      <c r="AO107" s="42"/>
      <c r="AP107" s="42"/>
      <c r="AQ107" s="42"/>
      <c r="AR107" s="42"/>
    </row>
    <row r="108" spans="2:44" ht="14.1" customHeight="1" x14ac:dyDescent="0.2">
      <c r="B108" s="53"/>
      <c r="C108" s="367" t="s">
        <v>183</v>
      </c>
      <c r="D108" s="368"/>
      <c r="E108" s="369"/>
      <c r="F108" s="370">
        <v>0</v>
      </c>
      <c r="G108" s="370">
        <v>0</v>
      </c>
      <c r="H108" s="134">
        <f t="shared" ref="H108:H117" si="37">+G108*$N$8</f>
        <v>0</v>
      </c>
      <c r="I108" s="134">
        <f>+F108*H108</f>
        <v>0</v>
      </c>
      <c r="J108" s="54"/>
      <c r="K108" s="44"/>
      <c r="M108" s="269"/>
      <c r="N108" s="269"/>
      <c r="AL108" s="42"/>
      <c r="AM108" s="42"/>
      <c r="AN108" s="42"/>
      <c r="AO108" s="42"/>
      <c r="AP108" s="42"/>
      <c r="AQ108" s="42"/>
      <c r="AR108" s="42"/>
    </row>
    <row r="109" spans="2:44" ht="14.1" customHeight="1" x14ac:dyDescent="0.2">
      <c r="B109" s="53"/>
      <c r="C109" s="367"/>
      <c r="D109" s="368"/>
      <c r="E109" s="369"/>
      <c r="F109" s="371"/>
      <c r="G109" s="370">
        <v>0</v>
      </c>
      <c r="H109" s="134">
        <f t="shared" si="37"/>
        <v>0</v>
      </c>
      <c r="I109" s="134">
        <f>+F109*H109</f>
        <v>0</v>
      </c>
      <c r="J109" s="54"/>
      <c r="K109" s="44"/>
      <c r="M109" s="269"/>
      <c r="N109" s="269"/>
      <c r="AL109" s="42"/>
      <c r="AM109" s="42"/>
      <c r="AN109" s="42"/>
      <c r="AO109" s="42"/>
      <c r="AP109" s="42"/>
      <c r="AQ109" s="42"/>
      <c r="AR109" s="42"/>
    </row>
    <row r="110" spans="2:44" ht="14.1" customHeight="1" x14ac:dyDescent="0.2">
      <c r="B110" s="53"/>
      <c r="C110" s="367"/>
      <c r="D110" s="368"/>
      <c r="E110" s="369"/>
      <c r="F110" s="371"/>
      <c r="G110" s="370"/>
      <c r="H110" s="134">
        <f t="shared" si="37"/>
        <v>0</v>
      </c>
      <c r="I110" s="134">
        <f t="shared" ref="I110" si="38">+F110*H110</f>
        <v>0</v>
      </c>
      <c r="J110" s="54"/>
      <c r="K110" s="44"/>
      <c r="M110" s="269"/>
      <c r="N110" s="269"/>
      <c r="AL110" s="42"/>
      <c r="AM110" s="42"/>
      <c r="AN110" s="42"/>
      <c r="AO110" s="42"/>
      <c r="AP110" s="42"/>
      <c r="AQ110" s="42"/>
      <c r="AR110" s="42"/>
    </row>
    <row r="111" spans="2:44" ht="14.1" customHeight="1" x14ac:dyDescent="0.2">
      <c r="B111" s="53"/>
      <c r="C111" s="367"/>
      <c r="D111" s="368"/>
      <c r="E111" s="369"/>
      <c r="F111" s="370"/>
      <c r="G111" s="370"/>
      <c r="H111" s="134">
        <f t="shared" si="37"/>
        <v>0</v>
      </c>
      <c r="I111" s="134">
        <f>+F111*H111</f>
        <v>0</v>
      </c>
      <c r="J111" s="54"/>
      <c r="K111" s="44"/>
      <c r="M111" s="269"/>
      <c r="N111" s="269"/>
      <c r="AL111" s="42"/>
      <c r="AM111" s="42"/>
      <c r="AN111" s="42"/>
      <c r="AO111" s="42"/>
      <c r="AP111" s="42"/>
      <c r="AQ111" s="42"/>
      <c r="AR111" s="42"/>
    </row>
    <row r="112" spans="2:44" ht="14.1" customHeight="1" x14ac:dyDescent="0.2">
      <c r="B112" s="53"/>
      <c r="C112" s="367"/>
      <c r="D112" s="368"/>
      <c r="E112" s="369"/>
      <c r="F112" s="371"/>
      <c r="G112" s="370"/>
      <c r="H112" s="134">
        <f t="shared" si="37"/>
        <v>0</v>
      </c>
      <c r="I112" s="134">
        <f t="shared" ref="I112" si="39">+F112*H112</f>
        <v>0</v>
      </c>
      <c r="J112" s="54"/>
      <c r="K112" s="44"/>
      <c r="M112" s="269"/>
      <c r="N112" s="269"/>
      <c r="AL112" s="42"/>
      <c r="AM112" s="42"/>
      <c r="AN112" s="42"/>
      <c r="AO112" s="42"/>
      <c r="AP112" s="42"/>
      <c r="AQ112" s="42"/>
      <c r="AR112" s="42"/>
    </row>
    <row r="113" spans="2:44" ht="14.1" customHeight="1" x14ac:dyDescent="0.2">
      <c r="B113" s="53"/>
      <c r="C113" s="367"/>
      <c r="D113" s="368"/>
      <c r="E113" s="369"/>
      <c r="F113" s="370"/>
      <c r="G113" s="370"/>
      <c r="H113" s="134">
        <f t="shared" si="37"/>
        <v>0</v>
      </c>
      <c r="I113" s="134">
        <f>+F113*H113</f>
        <v>0</v>
      </c>
      <c r="J113" s="54"/>
      <c r="K113" s="44"/>
      <c r="M113" s="269"/>
      <c r="N113" s="269"/>
      <c r="AL113" s="42"/>
      <c r="AM113" s="42"/>
      <c r="AN113" s="42"/>
      <c r="AO113" s="42"/>
      <c r="AP113" s="42"/>
      <c r="AQ113" s="42"/>
      <c r="AR113" s="42"/>
    </row>
    <row r="114" spans="2:44" ht="14.1" customHeight="1" x14ac:dyDescent="0.2">
      <c r="B114" s="53"/>
      <c r="C114" s="367"/>
      <c r="D114" s="372"/>
      <c r="E114" s="369"/>
      <c r="F114" s="371"/>
      <c r="G114" s="370"/>
      <c r="H114" s="134">
        <f t="shared" si="37"/>
        <v>0</v>
      </c>
      <c r="I114" s="134">
        <f t="shared" ref="I114:I115" si="40">+F114*H114</f>
        <v>0</v>
      </c>
      <c r="J114" s="54"/>
      <c r="K114" s="44"/>
      <c r="M114" s="269"/>
      <c r="N114" s="269"/>
      <c r="AL114" s="42"/>
      <c r="AM114" s="42"/>
      <c r="AN114" s="42"/>
      <c r="AO114" s="42"/>
      <c r="AP114" s="42"/>
      <c r="AQ114" s="42"/>
      <c r="AR114" s="42"/>
    </row>
    <row r="115" spans="2:44" ht="14.1" customHeight="1" x14ac:dyDescent="0.2">
      <c r="B115" s="53"/>
      <c r="C115" s="367"/>
      <c r="D115" s="372"/>
      <c r="E115" s="369"/>
      <c r="F115" s="371"/>
      <c r="G115" s="370"/>
      <c r="H115" s="134">
        <f t="shared" si="37"/>
        <v>0</v>
      </c>
      <c r="I115" s="134">
        <f t="shared" si="40"/>
        <v>0</v>
      </c>
      <c r="J115" s="54"/>
      <c r="K115" s="44"/>
      <c r="M115" s="269"/>
      <c r="N115" s="269"/>
      <c r="AL115" s="42"/>
      <c r="AM115" s="42"/>
      <c r="AN115" s="42"/>
      <c r="AO115" s="42"/>
      <c r="AP115" s="42"/>
      <c r="AQ115" s="42"/>
      <c r="AR115" s="42"/>
    </row>
    <row r="116" spans="2:44" ht="14.1" customHeight="1" x14ac:dyDescent="0.2">
      <c r="B116" s="53"/>
      <c r="C116" s="367"/>
      <c r="D116" s="368"/>
      <c r="E116" s="369"/>
      <c r="F116" s="370"/>
      <c r="G116" s="370"/>
      <c r="H116" s="134">
        <f t="shared" si="37"/>
        <v>0</v>
      </c>
      <c r="I116" s="134">
        <f>+F116*H116</f>
        <v>0</v>
      </c>
      <c r="J116" s="54"/>
      <c r="K116" s="44"/>
      <c r="M116" s="269"/>
      <c r="N116" s="269"/>
      <c r="AL116" s="42"/>
      <c r="AM116" s="42"/>
      <c r="AN116" s="42"/>
      <c r="AO116" s="42"/>
      <c r="AP116" s="42"/>
      <c r="AQ116" s="42"/>
      <c r="AR116" s="42"/>
    </row>
    <row r="117" spans="2:44" ht="14.1" customHeight="1" thickBot="1" x14ac:dyDescent="0.25">
      <c r="B117" s="53"/>
      <c r="C117" s="367"/>
      <c r="D117" s="372"/>
      <c r="E117" s="369"/>
      <c r="F117" s="371"/>
      <c r="G117" s="370"/>
      <c r="H117" s="134">
        <f t="shared" si="37"/>
        <v>0</v>
      </c>
      <c r="I117" s="296">
        <f t="shared" ref="I117" si="41">+F117*H117</f>
        <v>0</v>
      </c>
      <c r="J117" s="54"/>
      <c r="K117" s="44"/>
      <c r="M117" s="269"/>
      <c r="N117" s="269"/>
      <c r="AL117" s="42"/>
      <c r="AM117" s="42"/>
      <c r="AN117" s="42"/>
      <c r="AO117" s="42"/>
      <c r="AP117" s="42"/>
      <c r="AQ117" s="42"/>
      <c r="AR117" s="42"/>
    </row>
    <row r="118" spans="2:44" ht="14.1" customHeight="1" thickBot="1" x14ac:dyDescent="0.3">
      <c r="B118" s="53"/>
      <c r="C118" s="232"/>
      <c r="D118" s="232"/>
      <c r="E118" s="233" t="s">
        <v>23</v>
      </c>
      <c r="F118" s="68">
        <f>SUM(F108:F117)</f>
        <v>0</v>
      </c>
      <c r="G118" s="69">
        <f>SUM(G108:G117)</f>
        <v>0</v>
      </c>
      <c r="H118" s="295"/>
      <c r="I118" s="297">
        <f>ROUND(SUM(I108:I117),-3)</f>
        <v>0</v>
      </c>
      <c r="J118" s="54"/>
      <c r="K118" s="44"/>
      <c r="M118" s="269"/>
      <c r="N118" s="269"/>
      <c r="AL118" s="42"/>
      <c r="AM118" s="42"/>
      <c r="AN118" s="42"/>
      <c r="AO118" s="42"/>
      <c r="AP118" s="42"/>
      <c r="AQ118" s="42"/>
      <c r="AR118" s="42"/>
    </row>
    <row r="119" spans="2:44" ht="14.1" customHeight="1" x14ac:dyDescent="0.25">
      <c r="B119" s="53"/>
      <c r="C119" s="441" t="str">
        <f>+C20</f>
        <v>Periodo - 2026 - 2</v>
      </c>
      <c r="D119" s="442"/>
      <c r="E119" s="442"/>
      <c r="F119" s="442"/>
      <c r="G119" s="442"/>
      <c r="H119" s="442"/>
      <c r="I119" s="444"/>
      <c r="J119" s="54"/>
      <c r="K119" s="44"/>
      <c r="M119" s="269"/>
      <c r="N119" s="269"/>
      <c r="AL119" s="42"/>
      <c r="AM119" s="42"/>
      <c r="AN119" s="42"/>
      <c r="AO119" s="42"/>
      <c r="AP119" s="42"/>
      <c r="AQ119" s="42"/>
      <c r="AR119" s="42"/>
    </row>
    <row r="120" spans="2:44" ht="14.1" customHeight="1" x14ac:dyDescent="0.2">
      <c r="B120" s="53"/>
      <c r="C120" s="373"/>
      <c r="D120" s="368"/>
      <c r="E120" s="369"/>
      <c r="F120" s="370">
        <v>0</v>
      </c>
      <c r="G120" s="370">
        <v>11</v>
      </c>
      <c r="H120" s="137">
        <f t="shared" ref="H120:H129" si="42">+G120*$N$8</f>
        <v>287375.08799999999</v>
      </c>
      <c r="I120" s="134">
        <f>+F120*H120</f>
        <v>0</v>
      </c>
      <c r="J120" s="54"/>
      <c r="K120" s="44"/>
      <c r="M120" s="269"/>
      <c r="N120" s="269"/>
      <c r="AL120" s="42"/>
      <c r="AM120" s="42"/>
      <c r="AN120" s="42"/>
      <c r="AO120" s="42"/>
      <c r="AP120" s="42"/>
      <c r="AQ120" s="42"/>
      <c r="AR120" s="42"/>
    </row>
    <row r="121" spans="2:44" ht="14.1" customHeight="1" x14ac:dyDescent="0.2">
      <c r="B121" s="53"/>
      <c r="C121" s="373"/>
      <c r="D121" s="368"/>
      <c r="E121" s="369"/>
      <c r="F121" s="370"/>
      <c r="G121" s="370"/>
      <c r="H121" s="137">
        <f t="shared" si="42"/>
        <v>0</v>
      </c>
      <c r="I121" s="134">
        <f t="shared" ref="I121:I124" si="43">+F121*H121</f>
        <v>0</v>
      </c>
      <c r="J121" s="54"/>
      <c r="K121" s="44"/>
      <c r="M121" s="269"/>
      <c r="N121" s="269"/>
      <c r="AL121" s="42"/>
      <c r="AM121" s="42"/>
      <c r="AN121" s="42"/>
      <c r="AO121" s="42"/>
      <c r="AP121" s="42"/>
      <c r="AQ121" s="42"/>
      <c r="AR121" s="42"/>
    </row>
    <row r="122" spans="2:44" ht="14.1" customHeight="1" x14ac:dyDescent="0.2">
      <c r="B122" s="53"/>
      <c r="C122" s="373"/>
      <c r="D122" s="368"/>
      <c r="E122" s="369"/>
      <c r="F122" s="374"/>
      <c r="G122" s="370"/>
      <c r="H122" s="137">
        <f t="shared" si="42"/>
        <v>0</v>
      </c>
      <c r="I122" s="134">
        <f t="shared" si="43"/>
        <v>0</v>
      </c>
      <c r="J122" s="54"/>
      <c r="K122" s="44"/>
      <c r="M122" s="269"/>
      <c r="N122" s="269"/>
      <c r="AL122" s="42"/>
      <c r="AM122" s="42"/>
      <c r="AN122" s="42"/>
      <c r="AO122" s="42"/>
      <c r="AP122" s="42"/>
      <c r="AQ122" s="42"/>
      <c r="AR122" s="42"/>
    </row>
    <row r="123" spans="2:44" ht="14.1" customHeight="1" x14ac:dyDescent="0.2">
      <c r="B123" s="53"/>
      <c r="C123" s="373"/>
      <c r="D123" s="368"/>
      <c r="E123" s="369"/>
      <c r="F123" s="374"/>
      <c r="G123" s="370"/>
      <c r="H123" s="137">
        <f t="shared" si="42"/>
        <v>0</v>
      </c>
      <c r="I123" s="134">
        <f t="shared" si="43"/>
        <v>0</v>
      </c>
      <c r="J123" s="54"/>
      <c r="K123" s="44"/>
      <c r="M123" s="269"/>
      <c r="N123" s="269"/>
      <c r="AL123" s="42"/>
      <c r="AM123" s="42"/>
      <c r="AN123" s="42"/>
      <c r="AO123" s="42"/>
      <c r="AP123" s="42"/>
      <c r="AQ123" s="42"/>
      <c r="AR123" s="42"/>
    </row>
    <row r="124" spans="2:44" ht="14.1" customHeight="1" x14ac:dyDescent="0.2">
      <c r="B124" s="53"/>
      <c r="C124" s="373"/>
      <c r="D124" s="375"/>
      <c r="E124" s="369"/>
      <c r="F124" s="374"/>
      <c r="G124" s="370"/>
      <c r="H124" s="137">
        <f t="shared" si="42"/>
        <v>0</v>
      </c>
      <c r="I124" s="134">
        <f t="shared" si="43"/>
        <v>0</v>
      </c>
      <c r="J124" s="54"/>
      <c r="K124" s="44"/>
      <c r="M124" s="269"/>
      <c r="N124" s="269"/>
      <c r="AL124" s="42"/>
      <c r="AM124" s="42"/>
      <c r="AN124" s="42"/>
      <c r="AO124" s="42"/>
      <c r="AP124" s="42"/>
      <c r="AQ124" s="42"/>
      <c r="AR124" s="42"/>
    </row>
    <row r="125" spans="2:44" ht="14.1" customHeight="1" x14ac:dyDescent="0.2">
      <c r="B125" s="53"/>
      <c r="C125" s="373"/>
      <c r="D125" s="368"/>
      <c r="E125" s="369"/>
      <c r="F125" s="370"/>
      <c r="G125" s="370"/>
      <c r="H125" s="137">
        <f t="shared" si="42"/>
        <v>0</v>
      </c>
      <c r="I125" s="134">
        <f>+F125*H125</f>
        <v>0</v>
      </c>
      <c r="J125" s="54"/>
      <c r="K125" s="44"/>
      <c r="M125" s="269"/>
      <c r="N125" s="269"/>
      <c r="AL125" s="42"/>
      <c r="AM125" s="42"/>
      <c r="AN125" s="42"/>
      <c r="AO125" s="42"/>
      <c r="AP125" s="42"/>
      <c r="AQ125" s="42"/>
      <c r="AR125" s="42"/>
    </row>
    <row r="126" spans="2:44" ht="14.1" customHeight="1" x14ac:dyDescent="0.2">
      <c r="B126" s="53"/>
      <c r="C126" s="373"/>
      <c r="D126" s="372"/>
      <c r="E126" s="369"/>
      <c r="F126" s="371"/>
      <c r="G126" s="370"/>
      <c r="H126" s="137">
        <f t="shared" si="42"/>
        <v>0</v>
      </c>
      <c r="I126" s="134">
        <f t="shared" ref="I126:I127" si="44">+F126*H126</f>
        <v>0</v>
      </c>
      <c r="J126" s="54"/>
      <c r="K126" s="44"/>
      <c r="M126" s="269"/>
      <c r="N126" s="269"/>
      <c r="AL126" s="42"/>
      <c r="AM126" s="42"/>
      <c r="AN126" s="42"/>
      <c r="AO126" s="42"/>
      <c r="AP126" s="42"/>
      <c r="AQ126" s="42"/>
      <c r="AR126" s="42"/>
    </row>
    <row r="127" spans="2:44" ht="14.1" customHeight="1" x14ac:dyDescent="0.2">
      <c r="B127" s="53"/>
      <c r="C127" s="373"/>
      <c r="D127" s="372"/>
      <c r="E127" s="369"/>
      <c r="F127" s="371"/>
      <c r="G127" s="370"/>
      <c r="H127" s="137">
        <f t="shared" si="42"/>
        <v>0</v>
      </c>
      <c r="I127" s="134">
        <f t="shared" si="44"/>
        <v>0</v>
      </c>
      <c r="J127" s="54"/>
      <c r="K127" s="44"/>
      <c r="M127" s="269"/>
      <c r="N127" s="269"/>
      <c r="AL127" s="42"/>
      <c r="AM127" s="42"/>
      <c r="AN127" s="42"/>
      <c r="AO127" s="42"/>
      <c r="AP127" s="42"/>
      <c r="AQ127" s="42"/>
      <c r="AR127" s="42"/>
    </row>
    <row r="128" spans="2:44" ht="14.1" customHeight="1" x14ac:dyDescent="0.2">
      <c r="B128" s="53"/>
      <c r="C128" s="373"/>
      <c r="D128" s="368"/>
      <c r="E128" s="369"/>
      <c r="F128" s="370"/>
      <c r="G128" s="370"/>
      <c r="H128" s="137">
        <f t="shared" si="42"/>
        <v>0</v>
      </c>
      <c r="I128" s="134">
        <f>+F128*H128</f>
        <v>0</v>
      </c>
      <c r="J128" s="54"/>
      <c r="K128" s="44"/>
      <c r="M128" s="269"/>
      <c r="N128" s="269"/>
      <c r="AL128" s="42"/>
      <c r="AM128" s="42"/>
      <c r="AN128" s="42"/>
      <c r="AO128" s="42"/>
      <c r="AP128" s="42"/>
      <c r="AQ128" s="42"/>
      <c r="AR128" s="42"/>
    </row>
    <row r="129" spans="2:44" ht="14.1" customHeight="1" thickBot="1" x14ac:dyDescent="0.25">
      <c r="B129" s="53"/>
      <c r="C129" s="373"/>
      <c r="D129" s="372"/>
      <c r="E129" s="369"/>
      <c r="F129" s="371"/>
      <c r="G129" s="370"/>
      <c r="H129" s="137">
        <f t="shared" si="42"/>
        <v>0</v>
      </c>
      <c r="I129" s="296">
        <f t="shared" ref="I129" si="45">+F129*H129</f>
        <v>0</v>
      </c>
      <c r="J129" s="54"/>
      <c r="K129" s="44"/>
      <c r="M129" s="269"/>
      <c r="N129" s="269"/>
      <c r="AL129" s="42"/>
      <c r="AM129" s="42"/>
      <c r="AN129" s="42"/>
      <c r="AO129" s="42"/>
      <c r="AP129" s="42"/>
      <c r="AQ129" s="42"/>
      <c r="AR129" s="42"/>
    </row>
    <row r="130" spans="2:44" ht="14.1" customHeight="1" thickBot="1" x14ac:dyDescent="0.3">
      <c r="B130" s="53"/>
      <c r="C130" s="263"/>
      <c r="D130" s="233"/>
      <c r="E130" s="233" t="s">
        <v>23</v>
      </c>
      <c r="F130" s="68">
        <f>SUM(F120:F129)</f>
        <v>0</v>
      </c>
      <c r="G130" s="66">
        <f>SUM(G120:G129)</f>
        <v>11</v>
      </c>
      <c r="H130" s="298"/>
      <c r="I130" s="299">
        <f>ROUND(SUM(I120:I129),-3)</f>
        <v>0</v>
      </c>
      <c r="J130" s="54"/>
      <c r="K130" s="44"/>
      <c r="M130" s="269"/>
      <c r="N130" s="269"/>
      <c r="AL130" s="42"/>
      <c r="AM130" s="42"/>
      <c r="AN130" s="42"/>
      <c r="AO130" s="42"/>
      <c r="AP130" s="42"/>
      <c r="AQ130" s="42"/>
      <c r="AR130" s="42"/>
    </row>
    <row r="131" spans="2:44" ht="14.1" customHeight="1" x14ac:dyDescent="0.25">
      <c r="B131" s="53"/>
      <c r="C131" s="434" t="str">
        <f>+C32</f>
        <v>Periodo - 2027 - 1</v>
      </c>
      <c r="D131" s="436"/>
      <c r="E131" s="436"/>
      <c r="F131" s="436"/>
      <c r="G131" s="436"/>
      <c r="H131" s="436"/>
      <c r="I131" s="437"/>
      <c r="J131" s="54"/>
      <c r="K131" s="44"/>
      <c r="M131" s="269"/>
      <c r="N131" s="269"/>
      <c r="AL131" s="42"/>
      <c r="AM131" s="42"/>
      <c r="AN131" s="42"/>
      <c r="AO131" s="42"/>
      <c r="AP131" s="42"/>
      <c r="AQ131" s="42"/>
      <c r="AR131" s="42"/>
    </row>
    <row r="132" spans="2:44" ht="14.1" customHeight="1" x14ac:dyDescent="0.2">
      <c r="B132" s="53"/>
      <c r="C132" s="373"/>
      <c r="D132" s="368"/>
      <c r="E132" s="369"/>
      <c r="F132" s="370">
        <v>0</v>
      </c>
      <c r="G132" s="370">
        <v>0</v>
      </c>
      <c r="H132" s="135">
        <f t="shared" ref="H132:H141" si="46">+G132*$N$9</f>
        <v>0</v>
      </c>
      <c r="I132" s="136">
        <f>+F132*H132</f>
        <v>0</v>
      </c>
      <c r="J132" s="54"/>
      <c r="K132" s="44"/>
      <c r="M132" s="269"/>
      <c r="N132" s="269"/>
      <c r="AL132" s="42"/>
      <c r="AM132" s="42"/>
      <c r="AN132" s="42"/>
      <c r="AO132" s="42"/>
      <c r="AP132" s="42"/>
      <c r="AQ132" s="42"/>
      <c r="AR132" s="42"/>
    </row>
    <row r="133" spans="2:44" ht="14.1" customHeight="1" x14ac:dyDescent="0.2">
      <c r="B133" s="53"/>
      <c r="C133" s="373"/>
      <c r="D133" s="368"/>
      <c r="E133" s="369"/>
      <c r="F133" s="370"/>
      <c r="G133" s="370"/>
      <c r="H133" s="135">
        <f t="shared" si="46"/>
        <v>0</v>
      </c>
      <c r="I133" s="136">
        <f t="shared" ref="I133:I136" si="47">+F133*H133</f>
        <v>0</v>
      </c>
      <c r="J133" s="54"/>
      <c r="K133" s="44"/>
      <c r="M133" s="269"/>
      <c r="N133" s="269"/>
      <c r="AL133" s="42"/>
      <c r="AM133" s="42"/>
      <c r="AN133" s="42"/>
      <c r="AO133" s="42"/>
      <c r="AP133" s="42"/>
      <c r="AQ133" s="42"/>
      <c r="AR133" s="42"/>
    </row>
    <row r="134" spans="2:44" ht="14.1" customHeight="1" x14ac:dyDescent="0.2">
      <c r="B134" s="53"/>
      <c r="C134" s="373"/>
      <c r="D134" s="368"/>
      <c r="E134" s="369"/>
      <c r="F134" s="374"/>
      <c r="G134" s="370"/>
      <c r="H134" s="135">
        <f t="shared" si="46"/>
        <v>0</v>
      </c>
      <c r="I134" s="136">
        <f t="shared" si="47"/>
        <v>0</v>
      </c>
      <c r="J134" s="54"/>
      <c r="K134" s="44"/>
      <c r="M134" s="269"/>
      <c r="N134" s="269"/>
      <c r="AL134" s="42"/>
      <c r="AM134" s="42"/>
      <c r="AN134" s="42"/>
      <c r="AO134" s="42"/>
      <c r="AP134" s="42"/>
      <c r="AQ134" s="42"/>
      <c r="AR134" s="42"/>
    </row>
    <row r="135" spans="2:44" ht="14.1" customHeight="1" x14ac:dyDescent="0.2">
      <c r="B135" s="53"/>
      <c r="C135" s="373"/>
      <c r="D135" s="368"/>
      <c r="E135" s="369"/>
      <c r="F135" s="374"/>
      <c r="G135" s="370"/>
      <c r="H135" s="135">
        <f t="shared" si="46"/>
        <v>0</v>
      </c>
      <c r="I135" s="136">
        <f t="shared" si="47"/>
        <v>0</v>
      </c>
      <c r="J135" s="54"/>
      <c r="K135" s="44"/>
      <c r="M135" s="269"/>
      <c r="N135" s="269"/>
      <c r="AL135" s="42"/>
      <c r="AM135" s="42"/>
      <c r="AN135" s="42"/>
      <c r="AO135" s="42"/>
      <c r="AP135" s="42"/>
      <c r="AQ135" s="42"/>
      <c r="AR135" s="42"/>
    </row>
    <row r="136" spans="2:44" ht="14.1" customHeight="1" x14ac:dyDescent="0.2">
      <c r="B136" s="53"/>
      <c r="C136" s="373"/>
      <c r="D136" s="368"/>
      <c r="E136" s="369"/>
      <c r="F136" s="374"/>
      <c r="G136" s="370"/>
      <c r="H136" s="135">
        <f t="shared" si="46"/>
        <v>0</v>
      </c>
      <c r="I136" s="136">
        <f t="shared" si="47"/>
        <v>0</v>
      </c>
      <c r="J136" s="54"/>
      <c r="K136" s="44"/>
      <c r="M136" s="269"/>
      <c r="N136" s="269"/>
      <c r="AL136" s="42"/>
      <c r="AM136" s="42"/>
      <c r="AN136" s="42"/>
      <c r="AO136" s="42"/>
      <c r="AP136" s="42"/>
      <c r="AQ136" s="42"/>
      <c r="AR136" s="42"/>
    </row>
    <row r="137" spans="2:44" ht="14.1" customHeight="1" x14ac:dyDescent="0.2">
      <c r="B137" s="53"/>
      <c r="C137" s="367"/>
      <c r="D137" s="368"/>
      <c r="E137" s="369"/>
      <c r="F137" s="370"/>
      <c r="G137" s="370"/>
      <c r="H137" s="135">
        <f t="shared" si="46"/>
        <v>0</v>
      </c>
      <c r="I137" s="134">
        <f>+F137*H137</f>
        <v>0</v>
      </c>
      <c r="J137" s="54"/>
      <c r="K137" s="44"/>
      <c r="M137" s="269"/>
      <c r="N137" s="269"/>
      <c r="AL137" s="42"/>
      <c r="AM137" s="42"/>
      <c r="AN137" s="42"/>
      <c r="AO137" s="42"/>
      <c r="AP137" s="42"/>
      <c r="AQ137" s="42"/>
      <c r="AR137" s="42"/>
    </row>
    <row r="138" spans="2:44" ht="14.1" customHeight="1" x14ac:dyDescent="0.2">
      <c r="B138" s="53"/>
      <c r="C138" s="373"/>
      <c r="D138" s="372"/>
      <c r="E138" s="369"/>
      <c r="F138" s="371"/>
      <c r="G138" s="370"/>
      <c r="H138" s="135">
        <f t="shared" si="46"/>
        <v>0</v>
      </c>
      <c r="I138" s="134">
        <f t="shared" ref="I138:I139" si="48">+F138*H138</f>
        <v>0</v>
      </c>
      <c r="J138" s="54"/>
      <c r="K138" s="44"/>
      <c r="M138" s="269"/>
      <c r="N138" s="269"/>
      <c r="AL138" s="42"/>
      <c r="AM138" s="42"/>
      <c r="AN138" s="42"/>
      <c r="AO138" s="42"/>
      <c r="AP138" s="42"/>
      <c r="AQ138" s="42"/>
      <c r="AR138" s="42"/>
    </row>
    <row r="139" spans="2:44" ht="14.1" customHeight="1" x14ac:dyDescent="0.2">
      <c r="B139" s="53"/>
      <c r="C139" s="373"/>
      <c r="D139" s="372"/>
      <c r="E139" s="369"/>
      <c r="F139" s="371"/>
      <c r="G139" s="370"/>
      <c r="H139" s="135">
        <f t="shared" si="46"/>
        <v>0</v>
      </c>
      <c r="I139" s="134">
        <f t="shared" si="48"/>
        <v>0</v>
      </c>
      <c r="J139" s="54"/>
      <c r="K139" s="44"/>
      <c r="M139" s="269"/>
      <c r="N139" s="269"/>
      <c r="AL139" s="42"/>
      <c r="AM139" s="42"/>
      <c r="AN139" s="42"/>
      <c r="AO139" s="42"/>
      <c r="AP139" s="42"/>
      <c r="AQ139" s="42"/>
      <c r="AR139" s="42"/>
    </row>
    <row r="140" spans="2:44" ht="14.1" customHeight="1" x14ac:dyDescent="0.2">
      <c r="B140" s="53"/>
      <c r="C140" s="367"/>
      <c r="D140" s="368"/>
      <c r="E140" s="369"/>
      <c r="F140" s="370"/>
      <c r="G140" s="370"/>
      <c r="H140" s="135">
        <f t="shared" si="46"/>
        <v>0</v>
      </c>
      <c r="I140" s="134">
        <f>+F140*H140</f>
        <v>0</v>
      </c>
      <c r="J140" s="54"/>
      <c r="K140" s="44"/>
      <c r="M140" s="269"/>
      <c r="N140" s="269"/>
      <c r="AL140" s="42"/>
      <c r="AM140" s="42"/>
      <c r="AN140" s="42"/>
      <c r="AO140" s="42"/>
      <c r="AP140" s="42"/>
      <c r="AQ140" s="42"/>
      <c r="AR140" s="42"/>
    </row>
    <row r="141" spans="2:44" ht="14.1" customHeight="1" thickBot="1" x14ac:dyDescent="0.25">
      <c r="B141" s="53"/>
      <c r="C141" s="373"/>
      <c r="D141" s="372"/>
      <c r="E141" s="369"/>
      <c r="F141" s="371"/>
      <c r="G141" s="370"/>
      <c r="H141" s="135">
        <f t="shared" si="46"/>
        <v>0</v>
      </c>
      <c r="I141" s="296">
        <f t="shared" ref="I141" si="49">+F141*H141</f>
        <v>0</v>
      </c>
      <c r="J141" s="54"/>
      <c r="K141" s="44"/>
      <c r="M141" s="269"/>
      <c r="N141" s="269"/>
      <c r="AL141" s="42"/>
      <c r="AM141" s="42"/>
      <c r="AN141" s="42"/>
      <c r="AO141" s="42"/>
      <c r="AP141" s="42"/>
      <c r="AQ141" s="42"/>
      <c r="AR141" s="42"/>
    </row>
    <row r="142" spans="2:44" ht="14.1" customHeight="1" thickBot="1" x14ac:dyDescent="0.25">
      <c r="B142" s="53"/>
      <c r="C142" s="227"/>
      <c r="D142" s="227"/>
      <c r="E142" s="226" t="s">
        <v>23</v>
      </c>
      <c r="F142" s="67">
        <f>SUM(F132:F141)</f>
        <v>0</v>
      </c>
      <c r="G142" s="67">
        <f>SUM(G132:G141)</f>
        <v>0</v>
      </c>
      <c r="H142" s="300"/>
      <c r="I142" s="297">
        <f>ROUND(SUM(I132:I141),-3)</f>
        <v>0</v>
      </c>
      <c r="J142" s="54"/>
      <c r="K142" s="44"/>
      <c r="M142" s="269"/>
      <c r="N142" s="269"/>
      <c r="AL142" s="42"/>
      <c r="AM142" s="42"/>
      <c r="AN142" s="42"/>
      <c r="AO142" s="42"/>
      <c r="AP142" s="42"/>
      <c r="AQ142" s="42"/>
      <c r="AR142" s="42"/>
    </row>
    <row r="143" spans="2:44" ht="14.1" customHeight="1" x14ac:dyDescent="0.25">
      <c r="B143" s="53"/>
      <c r="C143" s="434" t="str">
        <f>+C44</f>
        <v>Periodo - 2027 - 2</v>
      </c>
      <c r="D143" s="436"/>
      <c r="E143" s="436"/>
      <c r="F143" s="436"/>
      <c r="G143" s="436"/>
      <c r="H143" s="436"/>
      <c r="I143" s="437"/>
      <c r="J143" s="54"/>
      <c r="K143" s="44"/>
      <c r="M143" s="269"/>
      <c r="N143" s="269"/>
      <c r="AL143" s="42"/>
      <c r="AM143" s="42"/>
      <c r="AN143" s="42"/>
      <c r="AO143" s="42"/>
      <c r="AP143" s="42"/>
      <c r="AQ143" s="42"/>
      <c r="AR143" s="42"/>
    </row>
    <row r="144" spans="2:44" ht="14.1" customHeight="1" x14ac:dyDescent="0.25">
      <c r="B144" s="53"/>
      <c r="C144" s="376"/>
      <c r="D144" s="368"/>
      <c r="E144" s="369"/>
      <c r="F144" s="370">
        <v>0</v>
      </c>
      <c r="G144" s="370">
        <v>0</v>
      </c>
      <c r="H144" s="138">
        <f t="shared" ref="H144:H153" si="50">+G144*$N$9</f>
        <v>0</v>
      </c>
      <c r="I144" s="136">
        <f t="shared" ref="I144:I148" si="51">+F144*H144</f>
        <v>0</v>
      </c>
      <c r="J144" s="54"/>
      <c r="K144" s="44"/>
      <c r="M144" s="269"/>
      <c r="N144" s="269"/>
      <c r="AL144" s="42"/>
      <c r="AM144" s="42"/>
      <c r="AN144" s="42"/>
      <c r="AO144" s="42"/>
      <c r="AP144" s="42"/>
      <c r="AQ144" s="42"/>
      <c r="AR144" s="42"/>
    </row>
    <row r="145" spans="2:44" ht="14.1" customHeight="1" x14ac:dyDescent="0.25">
      <c r="B145" s="53"/>
      <c r="C145" s="376"/>
      <c r="D145" s="368"/>
      <c r="E145" s="369"/>
      <c r="F145" s="370"/>
      <c r="G145" s="370"/>
      <c r="H145" s="138">
        <f t="shared" si="50"/>
        <v>0</v>
      </c>
      <c r="I145" s="136">
        <f t="shared" si="51"/>
        <v>0</v>
      </c>
      <c r="J145" s="54"/>
      <c r="K145" s="44"/>
      <c r="M145" s="269"/>
      <c r="N145" s="269"/>
      <c r="AL145" s="42"/>
      <c r="AM145" s="42"/>
      <c r="AN145" s="42"/>
      <c r="AO145" s="42"/>
      <c r="AP145" s="42"/>
      <c r="AQ145" s="42"/>
      <c r="AR145" s="42"/>
    </row>
    <row r="146" spans="2:44" ht="14.1" customHeight="1" x14ac:dyDescent="0.25">
      <c r="B146" s="53"/>
      <c r="C146" s="376"/>
      <c r="D146" s="368"/>
      <c r="E146" s="369"/>
      <c r="F146" s="370"/>
      <c r="G146" s="370"/>
      <c r="H146" s="138">
        <f t="shared" si="50"/>
        <v>0</v>
      </c>
      <c r="I146" s="136">
        <f t="shared" si="51"/>
        <v>0</v>
      </c>
      <c r="J146" s="54"/>
      <c r="K146" s="44"/>
      <c r="M146" s="269"/>
      <c r="N146" s="269"/>
      <c r="AL146" s="42"/>
      <c r="AM146" s="42"/>
      <c r="AN146" s="42"/>
      <c r="AO146" s="42"/>
      <c r="AP146" s="42"/>
      <c r="AQ146" s="42"/>
      <c r="AR146" s="42"/>
    </row>
    <row r="147" spans="2:44" ht="14.1" customHeight="1" x14ac:dyDescent="0.2">
      <c r="B147" s="53"/>
      <c r="C147" s="367"/>
      <c r="D147" s="377"/>
      <c r="E147" s="369"/>
      <c r="F147" s="370"/>
      <c r="G147" s="370"/>
      <c r="H147" s="138">
        <f t="shared" si="50"/>
        <v>0</v>
      </c>
      <c r="I147" s="136">
        <f t="shared" si="51"/>
        <v>0</v>
      </c>
      <c r="J147" s="54"/>
      <c r="K147" s="44"/>
      <c r="M147" s="269"/>
      <c r="N147" s="269"/>
      <c r="AL147" s="42"/>
      <c r="AM147" s="42"/>
      <c r="AN147" s="42"/>
      <c r="AO147" s="42"/>
      <c r="AP147" s="42"/>
      <c r="AQ147" s="42"/>
      <c r="AR147" s="42"/>
    </row>
    <row r="148" spans="2:44" ht="14.1" customHeight="1" x14ac:dyDescent="0.2">
      <c r="B148" s="53"/>
      <c r="C148" s="367"/>
      <c r="D148" s="367"/>
      <c r="E148" s="369"/>
      <c r="F148" s="374"/>
      <c r="G148" s="370"/>
      <c r="H148" s="138">
        <f t="shared" si="50"/>
        <v>0</v>
      </c>
      <c r="I148" s="136">
        <f t="shared" si="51"/>
        <v>0</v>
      </c>
      <c r="J148" s="54"/>
      <c r="K148" s="44"/>
      <c r="M148" s="269"/>
      <c r="N148" s="269"/>
      <c r="AL148" s="42"/>
      <c r="AM148" s="42"/>
      <c r="AN148" s="42"/>
      <c r="AO148" s="42"/>
      <c r="AP148" s="42"/>
      <c r="AQ148" s="42"/>
      <c r="AR148" s="42"/>
    </row>
    <row r="149" spans="2:44" ht="14.1" customHeight="1" x14ac:dyDescent="0.2">
      <c r="B149" s="53"/>
      <c r="C149" s="367"/>
      <c r="D149" s="368"/>
      <c r="E149" s="369"/>
      <c r="F149" s="370"/>
      <c r="G149" s="370"/>
      <c r="H149" s="138">
        <f t="shared" si="50"/>
        <v>0</v>
      </c>
      <c r="I149" s="134">
        <f>+F149*H149</f>
        <v>0</v>
      </c>
      <c r="J149" s="54"/>
      <c r="K149" s="44"/>
      <c r="M149" s="269"/>
      <c r="N149" s="269"/>
      <c r="AL149" s="42"/>
      <c r="AM149" s="42"/>
      <c r="AN149" s="42"/>
      <c r="AO149" s="42"/>
      <c r="AP149" s="42"/>
      <c r="AQ149" s="42"/>
      <c r="AR149" s="42"/>
    </row>
    <row r="150" spans="2:44" ht="14.1" customHeight="1" x14ac:dyDescent="0.25">
      <c r="B150" s="53"/>
      <c r="C150" s="373"/>
      <c r="D150" s="372"/>
      <c r="E150" s="369"/>
      <c r="F150" s="371"/>
      <c r="G150" s="370"/>
      <c r="H150" s="138">
        <f t="shared" si="50"/>
        <v>0</v>
      </c>
      <c r="I150" s="134">
        <f t="shared" ref="I150:I151" si="52">+F150*H150</f>
        <v>0</v>
      </c>
      <c r="J150" s="54"/>
      <c r="K150" s="44"/>
      <c r="M150" s="269"/>
      <c r="N150" s="269"/>
      <c r="AL150" s="42"/>
      <c r="AM150" s="42"/>
      <c r="AN150" s="42"/>
      <c r="AO150" s="42"/>
      <c r="AP150" s="42"/>
      <c r="AQ150" s="42"/>
      <c r="AR150" s="42"/>
    </row>
    <row r="151" spans="2:44" ht="14.1" customHeight="1" x14ac:dyDescent="0.25">
      <c r="B151" s="53"/>
      <c r="C151" s="373"/>
      <c r="D151" s="372"/>
      <c r="E151" s="369"/>
      <c r="F151" s="371"/>
      <c r="G151" s="370"/>
      <c r="H151" s="138">
        <f t="shared" si="50"/>
        <v>0</v>
      </c>
      <c r="I151" s="134">
        <f t="shared" si="52"/>
        <v>0</v>
      </c>
      <c r="J151" s="54"/>
      <c r="K151" s="44"/>
      <c r="M151" s="269"/>
      <c r="N151" s="269"/>
      <c r="AL151" s="42"/>
      <c r="AM151" s="42"/>
      <c r="AN151" s="42"/>
      <c r="AO151" s="42"/>
      <c r="AP151" s="42"/>
      <c r="AQ151" s="42"/>
      <c r="AR151" s="42"/>
    </row>
    <row r="152" spans="2:44" ht="14.1" customHeight="1" x14ac:dyDescent="0.2">
      <c r="B152" s="53"/>
      <c r="C152" s="367"/>
      <c r="D152" s="368"/>
      <c r="E152" s="369"/>
      <c r="F152" s="370"/>
      <c r="G152" s="370"/>
      <c r="H152" s="138">
        <f t="shared" si="50"/>
        <v>0</v>
      </c>
      <c r="I152" s="134">
        <f>+F152*H152</f>
        <v>0</v>
      </c>
      <c r="J152" s="54"/>
      <c r="K152" s="44"/>
      <c r="M152" s="269"/>
      <c r="N152" s="269"/>
      <c r="AL152" s="42"/>
      <c r="AM152" s="42"/>
      <c r="AN152" s="42"/>
      <c r="AO152" s="42"/>
      <c r="AP152" s="42"/>
      <c r="AQ152" s="42"/>
      <c r="AR152" s="42"/>
    </row>
    <row r="153" spans="2:44" ht="14.1" customHeight="1" thickBot="1" x14ac:dyDescent="0.3">
      <c r="B153" s="53"/>
      <c r="C153" s="373"/>
      <c r="D153" s="372"/>
      <c r="E153" s="369"/>
      <c r="F153" s="371"/>
      <c r="G153" s="370"/>
      <c r="H153" s="138">
        <f t="shared" si="50"/>
        <v>0</v>
      </c>
      <c r="I153" s="296">
        <f t="shared" ref="I153" si="53">+F153*H153</f>
        <v>0</v>
      </c>
      <c r="J153" s="54"/>
      <c r="K153" s="44"/>
      <c r="M153" s="269"/>
      <c r="N153" s="269"/>
      <c r="AL153" s="42"/>
      <c r="AM153" s="42"/>
      <c r="AN153" s="42"/>
      <c r="AO153" s="42"/>
      <c r="AP153" s="42"/>
      <c r="AQ153" s="42"/>
      <c r="AR153" s="42"/>
    </row>
    <row r="154" spans="2:44" ht="14.1" customHeight="1" thickBot="1" x14ac:dyDescent="0.25">
      <c r="B154" s="53"/>
      <c r="C154" s="265"/>
      <c r="D154" s="265"/>
      <c r="E154" s="265" t="s">
        <v>23</v>
      </c>
      <c r="F154" s="266">
        <f>SUM(F144:F153)</f>
        <v>0</v>
      </c>
      <c r="G154" s="267">
        <f>SUM(G144:G153)</f>
        <v>0</v>
      </c>
      <c r="H154" s="268"/>
      <c r="I154" s="299">
        <f>ROUND(SUM(I144:I153),-3)</f>
        <v>0</v>
      </c>
      <c r="J154" s="54"/>
      <c r="K154" s="44"/>
      <c r="M154" s="269"/>
      <c r="N154" s="269"/>
      <c r="AL154" s="42"/>
      <c r="AM154" s="42"/>
      <c r="AN154" s="42"/>
      <c r="AO154" s="42"/>
      <c r="AP154" s="42"/>
      <c r="AQ154" s="42"/>
      <c r="AR154" s="42"/>
    </row>
    <row r="155" spans="2:44" ht="14.1" customHeight="1" x14ac:dyDescent="0.25">
      <c r="B155" s="53"/>
      <c r="C155" s="434" t="str">
        <f>+C56</f>
        <v>Periodo - 2028 - 1</v>
      </c>
      <c r="D155" s="436"/>
      <c r="E155" s="436"/>
      <c r="F155" s="436"/>
      <c r="G155" s="436"/>
      <c r="H155" s="436"/>
      <c r="I155" s="437"/>
      <c r="J155" s="54"/>
      <c r="K155" s="44"/>
      <c r="M155" s="269"/>
      <c r="N155" s="269"/>
      <c r="AL155" s="42"/>
      <c r="AM155" s="42"/>
      <c r="AN155" s="42"/>
      <c r="AO155" s="42"/>
      <c r="AP155" s="42"/>
      <c r="AQ155" s="42"/>
      <c r="AR155" s="42"/>
    </row>
    <row r="156" spans="2:44" ht="14.1" customHeight="1" x14ac:dyDescent="0.25">
      <c r="B156" s="53"/>
      <c r="C156" s="376"/>
      <c r="D156" s="368"/>
      <c r="E156" s="369"/>
      <c r="F156" s="370">
        <v>0</v>
      </c>
      <c r="G156" s="370">
        <v>0</v>
      </c>
      <c r="H156" s="138">
        <f>+G156*$N$10</f>
        <v>0</v>
      </c>
      <c r="I156" s="136">
        <f t="shared" ref="I156:I160" si="54">+F156*H156</f>
        <v>0</v>
      </c>
      <c r="J156" s="54"/>
      <c r="K156" s="44"/>
      <c r="M156" s="269"/>
      <c r="N156" s="269"/>
      <c r="AL156" s="42"/>
      <c r="AM156" s="42"/>
      <c r="AN156" s="42"/>
      <c r="AO156" s="42"/>
      <c r="AP156" s="42"/>
      <c r="AQ156" s="42"/>
      <c r="AR156" s="42"/>
    </row>
    <row r="157" spans="2:44" ht="14.1" customHeight="1" x14ac:dyDescent="0.25">
      <c r="B157" s="53"/>
      <c r="C157" s="376"/>
      <c r="D157" s="368"/>
      <c r="E157" s="369"/>
      <c r="F157" s="370"/>
      <c r="G157" s="370"/>
      <c r="H157" s="138">
        <f t="shared" ref="H157:H165" si="55">+G157*$N$9</f>
        <v>0</v>
      </c>
      <c r="I157" s="136">
        <f t="shared" si="54"/>
        <v>0</v>
      </c>
      <c r="J157" s="54"/>
      <c r="K157" s="44"/>
      <c r="M157" s="269"/>
      <c r="N157" s="269"/>
      <c r="AL157" s="42"/>
      <c r="AM157" s="42"/>
      <c r="AN157" s="42"/>
      <c r="AO157" s="42"/>
      <c r="AP157" s="42"/>
      <c r="AQ157" s="42"/>
      <c r="AR157" s="42"/>
    </row>
    <row r="158" spans="2:44" ht="14.1" customHeight="1" x14ac:dyDescent="0.25">
      <c r="B158" s="53"/>
      <c r="C158" s="376"/>
      <c r="D158" s="368"/>
      <c r="E158" s="369"/>
      <c r="F158" s="370"/>
      <c r="G158" s="370"/>
      <c r="H158" s="138">
        <f t="shared" si="55"/>
        <v>0</v>
      </c>
      <c r="I158" s="136">
        <f t="shared" si="54"/>
        <v>0</v>
      </c>
      <c r="J158" s="54"/>
      <c r="K158" s="44"/>
      <c r="M158" s="269"/>
      <c r="N158" s="269"/>
      <c r="AL158" s="42"/>
      <c r="AM158" s="42"/>
      <c r="AN158" s="42"/>
      <c r="AO158" s="42"/>
      <c r="AP158" s="42"/>
      <c r="AQ158" s="42"/>
      <c r="AR158" s="42"/>
    </row>
    <row r="159" spans="2:44" ht="14.1" customHeight="1" x14ac:dyDescent="0.2">
      <c r="B159" s="53"/>
      <c r="C159" s="367"/>
      <c r="D159" s="377"/>
      <c r="E159" s="369"/>
      <c r="F159" s="370"/>
      <c r="G159" s="370"/>
      <c r="H159" s="138">
        <f t="shared" si="55"/>
        <v>0</v>
      </c>
      <c r="I159" s="136">
        <f t="shared" si="54"/>
        <v>0</v>
      </c>
      <c r="J159" s="54"/>
      <c r="K159" s="44"/>
      <c r="M159" s="269"/>
      <c r="N159" s="269"/>
      <c r="AL159" s="42"/>
      <c r="AM159" s="42"/>
      <c r="AN159" s="42"/>
      <c r="AO159" s="42"/>
      <c r="AP159" s="42"/>
      <c r="AQ159" s="42"/>
      <c r="AR159" s="42"/>
    </row>
    <row r="160" spans="2:44" ht="14.1" customHeight="1" x14ac:dyDescent="0.2">
      <c r="B160" s="53"/>
      <c r="C160" s="367"/>
      <c r="D160" s="367"/>
      <c r="E160" s="378"/>
      <c r="F160" s="374"/>
      <c r="G160" s="370"/>
      <c r="H160" s="138">
        <f t="shared" si="55"/>
        <v>0</v>
      </c>
      <c r="I160" s="136">
        <f t="shared" si="54"/>
        <v>0</v>
      </c>
      <c r="J160" s="54"/>
      <c r="K160" s="44"/>
      <c r="M160" s="269"/>
      <c r="N160" s="269"/>
      <c r="AL160" s="42"/>
      <c r="AM160" s="42"/>
      <c r="AN160" s="42"/>
      <c r="AO160" s="42"/>
      <c r="AP160" s="42"/>
      <c r="AQ160" s="42"/>
      <c r="AR160" s="42"/>
    </row>
    <row r="161" spans="2:44" ht="14.1" customHeight="1" x14ac:dyDescent="0.2">
      <c r="B161" s="53"/>
      <c r="C161" s="367"/>
      <c r="D161" s="368"/>
      <c r="E161" s="369"/>
      <c r="F161" s="370"/>
      <c r="G161" s="370"/>
      <c r="H161" s="138">
        <f t="shared" si="55"/>
        <v>0</v>
      </c>
      <c r="I161" s="134">
        <f>+F161*H161</f>
        <v>0</v>
      </c>
      <c r="J161" s="54"/>
      <c r="K161" s="44"/>
      <c r="M161" s="269"/>
      <c r="N161" s="269"/>
      <c r="AL161" s="42"/>
      <c r="AM161" s="42"/>
      <c r="AN161" s="42"/>
      <c r="AO161" s="42"/>
      <c r="AP161" s="42"/>
      <c r="AQ161" s="42"/>
      <c r="AR161" s="42"/>
    </row>
    <row r="162" spans="2:44" ht="14.1" customHeight="1" x14ac:dyDescent="0.25">
      <c r="B162" s="53"/>
      <c r="C162" s="373"/>
      <c r="D162" s="372"/>
      <c r="E162" s="369"/>
      <c r="F162" s="371"/>
      <c r="G162" s="370"/>
      <c r="H162" s="138">
        <f t="shared" si="55"/>
        <v>0</v>
      </c>
      <c r="I162" s="134">
        <f t="shared" ref="I162:I163" si="56">+F162*H162</f>
        <v>0</v>
      </c>
      <c r="J162" s="54"/>
      <c r="K162" s="44"/>
      <c r="M162" s="269"/>
      <c r="N162" s="269"/>
      <c r="AL162" s="42"/>
      <c r="AM162" s="42"/>
      <c r="AN162" s="42"/>
      <c r="AO162" s="42"/>
      <c r="AP162" s="42"/>
      <c r="AQ162" s="42"/>
      <c r="AR162" s="42"/>
    </row>
    <row r="163" spans="2:44" ht="14.1" customHeight="1" x14ac:dyDescent="0.25">
      <c r="B163" s="53"/>
      <c r="C163" s="373"/>
      <c r="D163" s="372"/>
      <c r="E163" s="369"/>
      <c r="F163" s="371"/>
      <c r="G163" s="370"/>
      <c r="H163" s="138">
        <f t="shared" si="55"/>
        <v>0</v>
      </c>
      <c r="I163" s="134">
        <f t="shared" si="56"/>
        <v>0</v>
      </c>
      <c r="J163" s="54"/>
      <c r="K163" s="44"/>
      <c r="M163" s="269"/>
      <c r="N163" s="269"/>
      <c r="AL163" s="42"/>
      <c r="AM163" s="42"/>
      <c r="AN163" s="42"/>
      <c r="AO163" s="42"/>
      <c r="AP163" s="42"/>
      <c r="AQ163" s="42"/>
      <c r="AR163" s="42"/>
    </row>
    <row r="164" spans="2:44" ht="14.1" customHeight="1" x14ac:dyDescent="0.2">
      <c r="B164" s="53"/>
      <c r="C164" s="367"/>
      <c r="D164" s="368"/>
      <c r="E164" s="369"/>
      <c r="F164" s="370"/>
      <c r="G164" s="370"/>
      <c r="H164" s="138">
        <f t="shared" si="55"/>
        <v>0</v>
      </c>
      <c r="I164" s="134">
        <f>+F164*H164</f>
        <v>0</v>
      </c>
      <c r="J164" s="54"/>
      <c r="K164" s="44"/>
      <c r="M164" s="269"/>
      <c r="N164" s="269"/>
      <c r="AL164" s="42"/>
      <c r="AM164" s="42"/>
      <c r="AN164" s="42"/>
      <c r="AO164" s="42"/>
      <c r="AP164" s="42"/>
      <c r="AQ164" s="42"/>
      <c r="AR164" s="42"/>
    </row>
    <row r="165" spans="2:44" ht="14.1" customHeight="1" thickBot="1" x14ac:dyDescent="0.3">
      <c r="B165" s="53"/>
      <c r="C165" s="373"/>
      <c r="D165" s="372"/>
      <c r="E165" s="369"/>
      <c r="F165" s="371"/>
      <c r="G165" s="370"/>
      <c r="H165" s="138">
        <f t="shared" si="55"/>
        <v>0</v>
      </c>
      <c r="I165" s="296">
        <f t="shared" ref="I165" si="57">+F165*H165</f>
        <v>0</v>
      </c>
      <c r="J165" s="54"/>
      <c r="K165" s="44"/>
      <c r="M165" s="269"/>
      <c r="N165" s="269"/>
      <c r="AL165" s="42"/>
      <c r="AM165" s="42"/>
      <c r="AN165" s="42"/>
      <c r="AO165" s="42"/>
      <c r="AP165" s="42"/>
      <c r="AQ165" s="42"/>
      <c r="AR165" s="42"/>
    </row>
    <row r="166" spans="2:44" ht="14.1" customHeight="1" thickBot="1" x14ac:dyDescent="0.25">
      <c r="B166" s="53"/>
      <c r="C166" s="265"/>
      <c r="D166" s="265"/>
      <c r="E166" s="265" t="s">
        <v>23</v>
      </c>
      <c r="F166" s="266">
        <f>SUM(F156:F165)</f>
        <v>0</v>
      </c>
      <c r="G166" s="267">
        <f>SUM(G156:G165)</f>
        <v>0</v>
      </c>
      <c r="H166" s="268"/>
      <c r="I166" s="299">
        <f>ROUND(SUM(I156:I165),-3)</f>
        <v>0</v>
      </c>
      <c r="J166" s="54"/>
      <c r="K166" s="44"/>
      <c r="M166" s="269"/>
      <c r="N166" s="269"/>
      <c r="AL166" s="42"/>
      <c r="AM166" s="42"/>
      <c r="AN166" s="42"/>
      <c r="AO166" s="42"/>
      <c r="AP166" s="42"/>
      <c r="AQ166" s="42"/>
      <c r="AR166" s="42"/>
    </row>
    <row r="167" spans="2:44" ht="14.1" customHeight="1" x14ac:dyDescent="0.25">
      <c r="B167" s="53"/>
      <c r="C167" s="434" t="str">
        <f>+C68</f>
        <v>Periodo - 2028 - 2</v>
      </c>
      <c r="D167" s="436"/>
      <c r="E167" s="436"/>
      <c r="F167" s="436"/>
      <c r="G167" s="436"/>
      <c r="H167" s="436"/>
      <c r="I167" s="437"/>
      <c r="J167" s="54"/>
      <c r="K167" s="44"/>
      <c r="M167" s="269"/>
      <c r="N167" s="269"/>
      <c r="AL167" s="42"/>
      <c r="AM167" s="42"/>
      <c r="AN167" s="42"/>
      <c r="AO167" s="42"/>
      <c r="AP167" s="42"/>
      <c r="AQ167" s="42"/>
      <c r="AR167" s="42"/>
    </row>
    <row r="168" spans="2:44" ht="14.1" customHeight="1" x14ac:dyDescent="0.25">
      <c r="B168" s="53"/>
      <c r="C168" s="376"/>
      <c r="D168" s="368"/>
      <c r="E168" s="369"/>
      <c r="F168" s="370">
        <v>0</v>
      </c>
      <c r="G168" s="370">
        <v>0</v>
      </c>
      <c r="H168" s="138">
        <f>+G168*$N$10</f>
        <v>0</v>
      </c>
      <c r="I168" s="136">
        <f t="shared" ref="I168:I172" si="58">+F168*H168</f>
        <v>0</v>
      </c>
      <c r="J168" s="54"/>
      <c r="K168" s="44"/>
      <c r="M168" s="269"/>
      <c r="N168" s="269"/>
      <c r="AL168" s="42"/>
      <c r="AM168" s="42"/>
      <c r="AN168" s="42"/>
      <c r="AO168" s="42"/>
      <c r="AP168" s="42"/>
      <c r="AQ168" s="42"/>
      <c r="AR168" s="42"/>
    </row>
    <row r="169" spans="2:44" ht="14.1" customHeight="1" x14ac:dyDescent="0.25">
      <c r="B169" s="53"/>
      <c r="C169" s="376"/>
      <c r="D169" s="368"/>
      <c r="E169" s="369"/>
      <c r="F169" s="370"/>
      <c r="G169" s="370"/>
      <c r="H169" s="138">
        <f t="shared" ref="H169:H177" si="59">+G169*$N$9</f>
        <v>0</v>
      </c>
      <c r="I169" s="136">
        <f t="shared" si="58"/>
        <v>0</v>
      </c>
      <c r="J169" s="54"/>
      <c r="K169" s="44"/>
      <c r="M169" s="269"/>
      <c r="N169" s="269"/>
      <c r="AL169" s="42"/>
      <c r="AM169" s="42"/>
      <c r="AN169" s="42"/>
      <c r="AO169" s="42"/>
      <c r="AP169" s="42"/>
      <c r="AQ169" s="42"/>
      <c r="AR169" s="42"/>
    </row>
    <row r="170" spans="2:44" ht="14.1" customHeight="1" x14ac:dyDescent="0.25">
      <c r="B170" s="53"/>
      <c r="C170" s="376"/>
      <c r="D170" s="368"/>
      <c r="E170" s="369"/>
      <c r="F170" s="370"/>
      <c r="G170" s="370"/>
      <c r="H170" s="138">
        <f t="shared" si="59"/>
        <v>0</v>
      </c>
      <c r="I170" s="136">
        <f t="shared" si="58"/>
        <v>0</v>
      </c>
      <c r="J170" s="54"/>
      <c r="K170" s="44"/>
      <c r="M170" s="269"/>
      <c r="N170" s="269"/>
      <c r="AL170" s="42"/>
      <c r="AM170" s="42"/>
      <c r="AN170" s="42"/>
      <c r="AO170" s="42"/>
      <c r="AP170" s="42"/>
      <c r="AQ170" s="42"/>
      <c r="AR170" s="42"/>
    </row>
    <row r="171" spans="2:44" ht="14.1" customHeight="1" x14ac:dyDescent="0.2">
      <c r="B171" s="53"/>
      <c r="C171" s="367"/>
      <c r="D171" s="377"/>
      <c r="E171" s="369"/>
      <c r="F171" s="370"/>
      <c r="G171" s="370"/>
      <c r="H171" s="138">
        <f t="shared" si="59"/>
        <v>0</v>
      </c>
      <c r="I171" s="136">
        <f t="shared" si="58"/>
        <v>0</v>
      </c>
      <c r="J171" s="54"/>
      <c r="K171" s="44"/>
      <c r="M171" s="269"/>
      <c r="N171" s="269"/>
      <c r="AL171" s="42"/>
      <c r="AM171" s="42"/>
      <c r="AN171" s="42"/>
      <c r="AO171" s="42"/>
      <c r="AP171" s="42"/>
      <c r="AQ171" s="42"/>
      <c r="AR171" s="42"/>
    </row>
    <row r="172" spans="2:44" ht="14.1" customHeight="1" x14ac:dyDescent="0.2">
      <c r="B172" s="53"/>
      <c r="C172" s="367"/>
      <c r="D172" s="367"/>
      <c r="E172" s="378"/>
      <c r="F172" s="374"/>
      <c r="G172" s="370"/>
      <c r="H172" s="138">
        <f t="shared" si="59"/>
        <v>0</v>
      </c>
      <c r="I172" s="136">
        <f t="shared" si="58"/>
        <v>0</v>
      </c>
      <c r="J172" s="54"/>
      <c r="K172" s="44"/>
      <c r="M172" s="269"/>
      <c r="N172" s="269"/>
      <c r="AL172" s="42"/>
      <c r="AM172" s="42"/>
      <c r="AN172" s="42"/>
      <c r="AO172" s="42"/>
      <c r="AP172" s="42"/>
      <c r="AQ172" s="42"/>
      <c r="AR172" s="42"/>
    </row>
    <row r="173" spans="2:44" ht="14.1" customHeight="1" x14ac:dyDescent="0.2">
      <c r="B173" s="53"/>
      <c r="C173" s="367"/>
      <c r="D173" s="368"/>
      <c r="E173" s="369"/>
      <c r="F173" s="370"/>
      <c r="G173" s="370"/>
      <c r="H173" s="138">
        <f t="shared" si="59"/>
        <v>0</v>
      </c>
      <c r="I173" s="134">
        <f>+F173*H173</f>
        <v>0</v>
      </c>
      <c r="J173" s="54"/>
      <c r="K173" s="44"/>
      <c r="M173" s="269"/>
      <c r="N173" s="269"/>
      <c r="AL173" s="42"/>
      <c r="AM173" s="42"/>
      <c r="AN173" s="42"/>
      <c r="AO173" s="42"/>
      <c r="AP173" s="42"/>
      <c r="AQ173" s="42"/>
      <c r="AR173" s="42"/>
    </row>
    <row r="174" spans="2:44" ht="14.1" customHeight="1" x14ac:dyDescent="0.25">
      <c r="B174" s="53"/>
      <c r="C174" s="373"/>
      <c r="D174" s="372"/>
      <c r="E174" s="369"/>
      <c r="F174" s="371"/>
      <c r="G174" s="370"/>
      <c r="H174" s="138">
        <f t="shared" si="59"/>
        <v>0</v>
      </c>
      <c r="I174" s="134">
        <f t="shared" ref="I174:I175" si="60">+F174*H174</f>
        <v>0</v>
      </c>
      <c r="J174" s="54"/>
      <c r="K174" s="44"/>
      <c r="M174" s="269"/>
      <c r="N174" s="269"/>
      <c r="AL174" s="42"/>
      <c r="AM174" s="42"/>
      <c r="AN174" s="42"/>
      <c r="AO174" s="42"/>
      <c r="AP174" s="42"/>
      <c r="AQ174" s="42"/>
      <c r="AR174" s="42"/>
    </row>
    <row r="175" spans="2:44" ht="14.1" customHeight="1" x14ac:dyDescent="0.25">
      <c r="B175" s="53"/>
      <c r="C175" s="373"/>
      <c r="D175" s="372"/>
      <c r="E175" s="369"/>
      <c r="F175" s="371"/>
      <c r="G175" s="370"/>
      <c r="H175" s="138">
        <f t="shared" si="59"/>
        <v>0</v>
      </c>
      <c r="I175" s="134">
        <f t="shared" si="60"/>
        <v>0</v>
      </c>
      <c r="J175" s="54"/>
      <c r="K175" s="44"/>
      <c r="M175" s="269"/>
      <c r="N175" s="269"/>
      <c r="AL175" s="42"/>
      <c r="AM175" s="42"/>
      <c r="AN175" s="42"/>
      <c r="AO175" s="42"/>
      <c r="AP175" s="42"/>
      <c r="AQ175" s="42"/>
      <c r="AR175" s="42"/>
    </row>
    <row r="176" spans="2:44" ht="14.1" customHeight="1" x14ac:dyDescent="0.2">
      <c r="B176" s="53"/>
      <c r="C176" s="367"/>
      <c r="D176" s="368"/>
      <c r="E176" s="369"/>
      <c r="F176" s="370"/>
      <c r="G176" s="370"/>
      <c r="H176" s="138">
        <f t="shared" si="59"/>
        <v>0</v>
      </c>
      <c r="I176" s="134">
        <f>+F176*H176</f>
        <v>0</v>
      </c>
      <c r="J176" s="54"/>
      <c r="K176" s="44"/>
      <c r="M176" s="269"/>
      <c r="N176" s="269"/>
      <c r="AL176" s="42"/>
      <c r="AM176" s="42"/>
      <c r="AN176" s="42"/>
      <c r="AO176" s="42"/>
      <c r="AP176" s="42"/>
      <c r="AQ176" s="42"/>
      <c r="AR176" s="42"/>
    </row>
    <row r="177" spans="2:44" ht="14.1" customHeight="1" thickBot="1" x14ac:dyDescent="0.3">
      <c r="B177" s="53"/>
      <c r="C177" s="373"/>
      <c r="D177" s="372"/>
      <c r="E177" s="369"/>
      <c r="F177" s="371"/>
      <c r="G177" s="370"/>
      <c r="H177" s="138">
        <f t="shared" si="59"/>
        <v>0</v>
      </c>
      <c r="I177" s="296">
        <f t="shared" ref="I177" si="61">+F177*H177</f>
        <v>0</v>
      </c>
      <c r="J177" s="54"/>
      <c r="K177" s="44"/>
      <c r="M177" s="269"/>
      <c r="N177" s="269"/>
      <c r="AL177" s="42"/>
      <c r="AM177" s="42"/>
      <c r="AN177" s="42"/>
      <c r="AO177" s="42"/>
      <c r="AP177" s="42"/>
      <c r="AQ177" s="42"/>
      <c r="AR177" s="42"/>
    </row>
    <row r="178" spans="2:44" ht="14.1" customHeight="1" thickBot="1" x14ac:dyDescent="0.25">
      <c r="B178" s="53"/>
      <c r="C178" s="265"/>
      <c r="D178" s="265"/>
      <c r="E178" s="265" t="s">
        <v>23</v>
      </c>
      <c r="F178" s="266">
        <f>SUM(F168:F177)</f>
        <v>0</v>
      </c>
      <c r="G178" s="267">
        <f>SUM(G168:G177)</f>
        <v>0</v>
      </c>
      <c r="H178" s="268"/>
      <c r="I178" s="299">
        <f>ROUND(SUM(I168:I177),-3)</f>
        <v>0</v>
      </c>
      <c r="J178" s="54"/>
      <c r="K178" s="44"/>
      <c r="M178" s="269"/>
      <c r="N178" s="269"/>
      <c r="AL178" s="42"/>
      <c r="AM178" s="42"/>
      <c r="AN178" s="42"/>
      <c r="AO178" s="42"/>
      <c r="AP178" s="42"/>
      <c r="AQ178" s="42"/>
      <c r="AR178" s="42"/>
    </row>
    <row r="179" spans="2:44" ht="14.1" customHeight="1" x14ac:dyDescent="0.25">
      <c r="B179" s="53"/>
      <c r="C179" s="434" t="str">
        <f>+C80</f>
        <v>Periodo - 2029 - 1</v>
      </c>
      <c r="D179" s="436"/>
      <c r="E179" s="436"/>
      <c r="F179" s="436"/>
      <c r="G179" s="436"/>
      <c r="H179" s="436"/>
      <c r="I179" s="437"/>
      <c r="J179" s="54"/>
      <c r="K179" s="44"/>
      <c r="M179" s="269"/>
      <c r="N179" s="269"/>
      <c r="AL179" s="42"/>
      <c r="AM179" s="42"/>
      <c r="AN179" s="42"/>
      <c r="AO179" s="42"/>
      <c r="AP179" s="42"/>
      <c r="AQ179" s="42"/>
      <c r="AR179" s="42"/>
    </row>
    <row r="180" spans="2:44" ht="14.1" customHeight="1" x14ac:dyDescent="0.25">
      <c r="B180" s="53"/>
      <c r="C180" s="376"/>
      <c r="D180" s="368"/>
      <c r="E180" s="369"/>
      <c r="F180" s="370">
        <v>0</v>
      </c>
      <c r="G180" s="370">
        <v>0</v>
      </c>
      <c r="H180" s="138">
        <f>+G180*$N$11</f>
        <v>0</v>
      </c>
      <c r="I180" s="136">
        <f t="shared" ref="I180:I184" si="62">+F180*H180</f>
        <v>0</v>
      </c>
      <c r="J180" s="54"/>
      <c r="K180" s="44"/>
      <c r="M180" s="269"/>
      <c r="N180" s="269"/>
      <c r="AL180" s="42"/>
      <c r="AM180" s="42"/>
      <c r="AN180" s="42"/>
      <c r="AO180" s="42"/>
      <c r="AP180" s="42"/>
      <c r="AQ180" s="42"/>
      <c r="AR180" s="42"/>
    </row>
    <row r="181" spans="2:44" ht="14.1" customHeight="1" x14ac:dyDescent="0.25">
      <c r="B181" s="53"/>
      <c r="C181" s="376"/>
      <c r="D181" s="368"/>
      <c r="E181" s="369"/>
      <c r="F181" s="370"/>
      <c r="G181" s="370"/>
      <c r="H181" s="138">
        <f t="shared" ref="H181:H189" si="63">+G181*$N$9</f>
        <v>0</v>
      </c>
      <c r="I181" s="136">
        <f t="shared" si="62"/>
        <v>0</v>
      </c>
      <c r="J181" s="54"/>
      <c r="K181" s="44"/>
      <c r="M181" s="269"/>
      <c r="N181" s="269"/>
      <c r="AL181" s="42"/>
      <c r="AM181" s="42"/>
      <c r="AN181" s="42"/>
      <c r="AO181" s="42"/>
      <c r="AP181" s="42"/>
      <c r="AQ181" s="42"/>
      <c r="AR181" s="42"/>
    </row>
    <row r="182" spans="2:44" ht="14.1" customHeight="1" x14ac:dyDescent="0.25">
      <c r="B182" s="53"/>
      <c r="C182" s="376"/>
      <c r="D182" s="368"/>
      <c r="E182" s="369"/>
      <c r="F182" s="370"/>
      <c r="G182" s="370"/>
      <c r="H182" s="138">
        <f t="shared" si="63"/>
        <v>0</v>
      </c>
      <c r="I182" s="136">
        <f t="shared" si="62"/>
        <v>0</v>
      </c>
      <c r="J182" s="54"/>
      <c r="K182" s="44"/>
      <c r="M182" s="269"/>
      <c r="N182" s="269"/>
      <c r="AL182" s="42"/>
      <c r="AM182" s="42"/>
      <c r="AN182" s="42"/>
      <c r="AO182" s="42"/>
      <c r="AP182" s="42"/>
      <c r="AQ182" s="42"/>
      <c r="AR182" s="42"/>
    </row>
    <row r="183" spans="2:44" ht="14.1" customHeight="1" x14ac:dyDescent="0.2">
      <c r="B183" s="53"/>
      <c r="C183" s="367"/>
      <c r="D183" s="377"/>
      <c r="E183" s="369"/>
      <c r="F183" s="370"/>
      <c r="G183" s="370"/>
      <c r="H183" s="138">
        <f t="shared" si="63"/>
        <v>0</v>
      </c>
      <c r="I183" s="136">
        <f t="shared" si="62"/>
        <v>0</v>
      </c>
      <c r="J183" s="54"/>
      <c r="K183" s="44"/>
      <c r="M183" s="269"/>
      <c r="N183" s="269"/>
      <c r="AL183" s="42"/>
      <c r="AM183" s="42"/>
      <c r="AN183" s="42"/>
      <c r="AO183" s="42"/>
      <c r="AP183" s="42"/>
      <c r="AQ183" s="42"/>
      <c r="AR183" s="42"/>
    </row>
    <row r="184" spans="2:44" ht="14.1" customHeight="1" x14ac:dyDescent="0.2">
      <c r="B184" s="53"/>
      <c r="C184" s="367"/>
      <c r="D184" s="367"/>
      <c r="E184" s="378"/>
      <c r="F184" s="374"/>
      <c r="G184" s="370"/>
      <c r="H184" s="138">
        <f t="shared" si="63"/>
        <v>0</v>
      </c>
      <c r="I184" s="136">
        <f t="shared" si="62"/>
        <v>0</v>
      </c>
      <c r="J184" s="54"/>
      <c r="K184" s="44"/>
      <c r="M184" s="269"/>
      <c r="N184" s="269"/>
      <c r="AL184" s="42"/>
      <c r="AM184" s="42"/>
      <c r="AN184" s="42"/>
      <c r="AO184" s="42"/>
      <c r="AP184" s="42"/>
      <c r="AQ184" s="42"/>
      <c r="AR184" s="42"/>
    </row>
    <row r="185" spans="2:44" ht="14.1" customHeight="1" x14ac:dyDescent="0.2">
      <c r="B185" s="53"/>
      <c r="C185" s="367"/>
      <c r="D185" s="368"/>
      <c r="E185" s="369"/>
      <c r="F185" s="370"/>
      <c r="G185" s="370"/>
      <c r="H185" s="138">
        <f t="shared" si="63"/>
        <v>0</v>
      </c>
      <c r="I185" s="134">
        <f>+F185*H185</f>
        <v>0</v>
      </c>
      <c r="J185" s="54"/>
      <c r="K185" s="44"/>
      <c r="M185" s="269"/>
      <c r="N185" s="269"/>
      <c r="AL185" s="42"/>
      <c r="AM185" s="42"/>
      <c r="AN185" s="42"/>
      <c r="AO185" s="42"/>
      <c r="AP185" s="42"/>
      <c r="AQ185" s="42"/>
      <c r="AR185" s="42"/>
    </row>
    <row r="186" spans="2:44" ht="14.1" customHeight="1" x14ac:dyDescent="0.25">
      <c r="B186" s="53"/>
      <c r="C186" s="373"/>
      <c r="D186" s="372"/>
      <c r="E186" s="369"/>
      <c r="F186" s="371"/>
      <c r="G186" s="370"/>
      <c r="H186" s="138">
        <f t="shared" si="63"/>
        <v>0</v>
      </c>
      <c r="I186" s="134">
        <f t="shared" ref="I186:I187" si="64">+F186*H186</f>
        <v>0</v>
      </c>
      <c r="J186" s="54"/>
      <c r="K186" s="44"/>
      <c r="M186" s="269"/>
      <c r="N186" s="269"/>
      <c r="AL186" s="42"/>
      <c r="AM186" s="42"/>
      <c r="AN186" s="42"/>
      <c r="AO186" s="42"/>
      <c r="AP186" s="42"/>
      <c r="AQ186" s="42"/>
      <c r="AR186" s="42"/>
    </row>
    <row r="187" spans="2:44" ht="14.1" customHeight="1" x14ac:dyDescent="0.25">
      <c r="B187" s="53"/>
      <c r="C187" s="373"/>
      <c r="D187" s="372"/>
      <c r="E187" s="369"/>
      <c r="F187" s="371"/>
      <c r="G187" s="370"/>
      <c r="H187" s="138">
        <f t="shared" si="63"/>
        <v>0</v>
      </c>
      <c r="I187" s="134">
        <f t="shared" si="64"/>
        <v>0</v>
      </c>
      <c r="J187" s="54"/>
      <c r="K187" s="44"/>
      <c r="M187" s="269"/>
      <c r="N187" s="269"/>
      <c r="AL187" s="42"/>
      <c r="AM187" s="42"/>
      <c r="AN187" s="42"/>
      <c r="AO187" s="42"/>
      <c r="AP187" s="42"/>
      <c r="AQ187" s="42"/>
      <c r="AR187" s="42"/>
    </row>
    <row r="188" spans="2:44" ht="14.1" customHeight="1" x14ac:dyDescent="0.2">
      <c r="B188" s="53"/>
      <c r="C188" s="367"/>
      <c r="D188" s="368"/>
      <c r="E188" s="369"/>
      <c r="F188" s="370"/>
      <c r="G188" s="370"/>
      <c r="H188" s="138">
        <f t="shared" si="63"/>
        <v>0</v>
      </c>
      <c r="I188" s="134">
        <f>+F188*H188</f>
        <v>0</v>
      </c>
      <c r="J188" s="54"/>
      <c r="K188" s="44"/>
      <c r="M188" s="269"/>
      <c r="N188" s="269"/>
      <c r="AL188" s="42"/>
      <c r="AM188" s="42"/>
      <c r="AN188" s="42"/>
      <c r="AO188" s="42"/>
      <c r="AP188" s="42"/>
      <c r="AQ188" s="42"/>
      <c r="AR188" s="42"/>
    </row>
    <row r="189" spans="2:44" ht="14.1" customHeight="1" thickBot="1" x14ac:dyDescent="0.3">
      <c r="B189" s="53"/>
      <c r="C189" s="373"/>
      <c r="D189" s="372"/>
      <c r="E189" s="369"/>
      <c r="F189" s="371"/>
      <c r="G189" s="370"/>
      <c r="H189" s="138">
        <f t="shared" si="63"/>
        <v>0</v>
      </c>
      <c r="I189" s="296">
        <f t="shared" ref="I189" si="65">+F189*H189</f>
        <v>0</v>
      </c>
      <c r="J189" s="54"/>
      <c r="K189" s="44"/>
      <c r="M189" s="269"/>
      <c r="N189" s="269"/>
      <c r="AL189" s="42"/>
      <c r="AM189" s="42"/>
      <c r="AN189" s="42"/>
      <c r="AO189" s="42"/>
      <c r="AP189" s="42"/>
      <c r="AQ189" s="42"/>
      <c r="AR189" s="42"/>
    </row>
    <row r="190" spans="2:44" ht="14.1" customHeight="1" thickBot="1" x14ac:dyDescent="0.25">
      <c r="B190" s="53"/>
      <c r="C190" s="265"/>
      <c r="D190" s="265"/>
      <c r="E190" s="265" t="s">
        <v>23</v>
      </c>
      <c r="F190" s="266">
        <f>SUM(F180:F189)</f>
        <v>0</v>
      </c>
      <c r="G190" s="267">
        <f>SUM(G180:G189)</f>
        <v>0</v>
      </c>
      <c r="H190" s="268"/>
      <c r="I190" s="299">
        <f>ROUND(SUM(I180:I189),-3)</f>
        <v>0</v>
      </c>
      <c r="J190" s="54"/>
      <c r="K190" s="44"/>
      <c r="M190" s="269"/>
      <c r="N190" s="269"/>
      <c r="AL190" s="42"/>
      <c r="AM190" s="42"/>
      <c r="AN190" s="42"/>
      <c r="AO190" s="42"/>
      <c r="AP190" s="42"/>
      <c r="AQ190" s="42"/>
      <c r="AR190" s="42"/>
    </row>
    <row r="191" spans="2:44" ht="14.1" customHeight="1" x14ac:dyDescent="0.25">
      <c r="B191" s="53"/>
      <c r="C191" s="434" t="str">
        <f>+C92</f>
        <v>Periodo - 2029 - 2</v>
      </c>
      <c r="D191" s="436"/>
      <c r="E191" s="436"/>
      <c r="F191" s="436"/>
      <c r="G191" s="436"/>
      <c r="H191" s="436"/>
      <c r="I191" s="437"/>
      <c r="J191" s="54"/>
      <c r="K191" s="44"/>
      <c r="M191" s="269"/>
      <c r="N191" s="269"/>
      <c r="AL191" s="42"/>
      <c r="AM191" s="42"/>
      <c r="AN191" s="42"/>
      <c r="AO191" s="42"/>
      <c r="AP191" s="42"/>
      <c r="AQ191" s="42"/>
      <c r="AR191" s="42"/>
    </row>
    <row r="192" spans="2:44" ht="14.1" customHeight="1" x14ac:dyDescent="0.25">
      <c r="B192" s="53"/>
      <c r="C192" s="376"/>
      <c r="D192" s="368"/>
      <c r="E192" s="369"/>
      <c r="F192" s="370">
        <v>0</v>
      </c>
      <c r="G192" s="370">
        <v>0</v>
      </c>
      <c r="H192" s="138">
        <f>+G192*$N$11</f>
        <v>0</v>
      </c>
      <c r="I192" s="136">
        <f t="shared" ref="I192:I196" si="66">+F192*H192</f>
        <v>0</v>
      </c>
      <c r="J192" s="54"/>
      <c r="K192" s="44"/>
      <c r="M192" s="269"/>
      <c r="N192" s="269"/>
      <c r="AL192" s="42"/>
      <c r="AM192" s="42"/>
      <c r="AN192" s="42"/>
      <c r="AO192" s="42"/>
      <c r="AP192" s="42"/>
      <c r="AQ192" s="42"/>
      <c r="AR192" s="42"/>
    </row>
    <row r="193" spans="2:44" ht="14.1" customHeight="1" x14ac:dyDescent="0.25">
      <c r="B193" s="53"/>
      <c r="C193" s="376"/>
      <c r="D193" s="368"/>
      <c r="E193" s="369"/>
      <c r="F193" s="370"/>
      <c r="G193" s="370"/>
      <c r="H193" s="138">
        <f t="shared" ref="H193:H201" si="67">+G193*$N$9</f>
        <v>0</v>
      </c>
      <c r="I193" s="136">
        <f t="shared" si="66"/>
        <v>0</v>
      </c>
      <c r="J193" s="54"/>
      <c r="K193" s="44"/>
      <c r="M193" s="269"/>
      <c r="N193" s="269"/>
      <c r="AL193" s="42"/>
      <c r="AM193" s="42"/>
      <c r="AN193" s="42"/>
      <c r="AO193" s="42"/>
      <c r="AP193" s="42"/>
      <c r="AQ193" s="42"/>
      <c r="AR193" s="42"/>
    </row>
    <row r="194" spans="2:44" ht="14.1" customHeight="1" x14ac:dyDescent="0.25">
      <c r="B194" s="53"/>
      <c r="C194" s="376"/>
      <c r="D194" s="368"/>
      <c r="E194" s="369"/>
      <c r="F194" s="370"/>
      <c r="G194" s="370"/>
      <c r="H194" s="138">
        <f t="shared" si="67"/>
        <v>0</v>
      </c>
      <c r="I194" s="136">
        <f t="shared" si="66"/>
        <v>0</v>
      </c>
      <c r="J194" s="54"/>
      <c r="K194" s="44"/>
      <c r="M194" s="269"/>
      <c r="N194" s="269"/>
      <c r="AL194" s="42"/>
      <c r="AM194" s="42"/>
      <c r="AN194" s="42"/>
      <c r="AO194" s="42"/>
      <c r="AP194" s="42"/>
      <c r="AQ194" s="42"/>
      <c r="AR194" s="42"/>
    </row>
    <row r="195" spans="2:44" ht="14.1" customHeight="1" x14ac:dyDescent="0.2">
      <c r="B195" s="53"/>
      <c r="C195" s="367"/>
      <c r="D195" s="377"/>
      <c r="E195" s="369"/>
      <c r="F195" s="370"/>
      <c r="G195" s="370"/>
      <c r="H195" s="138">
        <f t="shared" si="67"/>
        <v>0</v>
      </c>
      <c r="I195" s="136">
        <f t="shared" si="66"/>
        <v>0</v>
      </c>
      <c r="J195" s="54"/>
      <c r="K195" s="44"/>
      <c r="M195" s="269"/>
      <c r="N195" s="269"/>
      <c r="AL195" s="42"/>
      <c r="AM195" s="42"/>
      <c r="AN195" s="42"/>
      <c r="AO195" s="42"/>
      <c r="AP195" s="42"/>
      <c r="AQ195" s="42"/>
      <c r="AR195" s="42"/>
    </row>
    <row r="196" spans="2:44" ht="14.1" customHeight="1" x14ac:dyDescent="0.2">
      <c r="B196" s="53"/>
      <c r="C196" s="367"/>
      <c r="D196" s="367"/>
      <c r="E196" s="378"/>
      <c r="F196" s="374"/>
      <c r="G196" s="370"/>
      <c r="H196" s="138">
        <f t="shared" si="67"/>
        <v>0</v>
      </c>
      <c r="I196" s="136">
        <f t="shared" si="66"/>
        <v>0</v>
      </c>
      <c r="J196" s="54"/>
      <c r="K196" s="44"/>
      <c r="M196" s="269"/>
      <c r="N196" s="269"/>
      <c r="AL196" s="42"/>
      <c r="AM196" s="42"/>
      <c r="AN196" s="42"/>
      <c r="AO196" s="42"/>
      <c r="AP196" s="42"/>
      <c r="AQ196" s="42"/>
      <c r="AR196" s="42"/>
    </row>
    <row r="197" spans="2:44" ht="14.1" customHeight="1" x14ac:dyDescent="0.2">
      <c r="B197" s="53"/>
      <c r="C197" s="367"/>
      <c r="D197" s="368"/>
      <c r="E197" s="369"/>
      <c r="F197" s="370"/>
      <c r="G197" s="370"/>
      <c r="H197" s="138">
        <f t="shared" si="67"/>
        <v>0</v>
      </c>
      <c r="I197" s="134">
        <f>+F197*H197</f>
        <v>0</v>
      </c>
      <c r="J197" s="54"/>
      <c r="K197" s="44"/>
      <c r="M197" s="269"/>
      <c r="N197" s="269"/>
      <c r="AL197" s="42"/>
      <c r="AM197" s="42"/>
      <c r="AN197" s="42"/>
      <c r="AO197" s="42"/>
      <c r="AP197" s="42"/>
      <c r="AQ197" s="42"/>
      <c r="AR197" s="42"/>
    </row>
    <row r="198" spans="2:44" ht="14.1" customHeight="1" x14ac:dyDescent="0.25">
      <c r="B198" s="53"/>
      <c r="C198" s="373"/>
      <c r="D198" s="372"/>
      <c r="E198" s="369"/>
      <c r="F198" s="371"/>
      <c r="G198" s="370"/>
      <c r="H198" s="138">
        <f t="shared" si="67"/>
        <v>0</v>
      </c>
      <c r="I198" s="134">
        <f t="shared" ref="I198:I199" si="68">+F198*H198</f>
        <v>0</v>
      </c>
      <c r="J198" s="54"/>
      <c r="K198" s="44"/>
      <c r="M198" s="269"/>
      <c r="N198" s="269"/>
      <c r="AL198" s="42"/>
      <c r="AM198" s="42"/>
      <c r="AN198" s="42"/>
      <c r="AO198" s="42"/>
      <c r="AP198" s="42"/>
      <c r="AQ198" s="42"/>
      <c r="AR198" s="42"/>
    </row>
    <row r="199" spans="2:44" ht="14.1" customHeight="1" x14ac:dyDescent="0.25">
      <c r="B199" s="53"/>
      <c r="C199" s="373"/>
      <c r="D199" s="372"/>
      <c r="E199" s="369"/>
      <c r="F199" s="371"/>
      <c r="G199" s="370"/>
      <c r="H199" s="138">
        <f t="shared" si="67"/>
        <v>0</v>
      </c>
      <c r="I199" s="134">
        <f t="shared" si="68"/>
        <v>0</v>
      </c>
      <c r="J199" s="54"/>
      <c r="K199" s="44"/>
      <c r="M199" s="269"/>
      <c r="N199" s="269"/>
      <c r="AL199" s="42"/>
      <c r="AM199" s="42"/>
      <c r="AN199" s="42"/>
      <c r="AO199" s="42"/>
      <c r="AP199" s="42"/>
      <c r="AQ199" s="42"/>
      <c r="AR199" s="42"/>
    </row>
    <row r="200" spans="2:44" ht="14.1" customHeight="1" x14ac:dyDescent="0.2">
      <c r="B200" s="53"/>
      <c r="C200" s="367"/>
      <c r="D200" s="368"/>
      <c r="E200" s="369"/>
      <c r="F200" s="370"/>
      <c r="G200" s="370"/>
      <c r="H200" s="138">
        <f t="shared" si="67"/>
        <v>0</v>
      </c>
      <c r="I200" s="134">
        <f>+F200*H200</f>
        <v>0</v>
      </c>
      <c r="J200" s="54"/>
      <c r="K200" s="44"/>
      <c r="M200" s="269"/>
      <c r="N200" s="269"/>
      <c r="AL200" s="42"/>
      <c r="AM200" s="42"/>
      <c r="AN200" s="42"/>
      <c r="AO200" s="42"/>
      <c r="AP200" s="42"/>
      <c r="AQ200" s="42"/>
      <c r="AR200" s="42"/>
    </row>
    <row r="201" spans="2:44" ht="14.1" customHeight="1" thickBot="1" x14ac:dyDescent="0.3">
      <c r="B201" s="53"/>
      <c r="C201" s="373"/>
      <c r="D201" s="372"/>
      <c r="E201" s="369"/>
      <c r="F201" s="371"/>
      <c r="G201" s="370"/>
      <c r="H201" s="138">
        <f t="shared" si="67"/>
        <v>0</v>
      </c>
      <c r="I201" s="296">
        <f t="shared" ref="I201" si="69">+F201*H201</f>
        <v>0</v>
      </c>
      <c r="J201" s="54"/>
      <c r="K201" s="44"/>
      <c r="M201" s="269"/>
      <c r="N201" s="269"/>
      <c r="AL201" s="42"/>
      <c r="AM201" s="42"/>
      <c r="AN201" s="42"/>
      <c r="AO201" s="42"/>
      <c r="AP201" s="42"/>
      <c r="AQ201" s="42"/>
      <c r="AR201" s="42"/>
    </row>
    <row r="202" spans="2:44" ht="14.1" customHeight="1" thickBot="1" x14ac:dyDescent="0.25">
      <c r="B202" s="53"/>
      <c r="C202" s="265"/>
      <c r="D202" s="265"/>
      <c r="E202" s="265" t="s">
        <v>23</v>
      </c>
      <c r="F202" s="266">
        <f>SUM(F192:F201)</f>
        <v>0</v>
      </c>
      <c r="G202" s="267">
        <f>SUM(G192:G201)</f>
        <v>0</v>
      </c>
      <c r="H202" s="268"/>
      <c r="I202" s="299">
        <f>ROUND(SUM(I192:I201),-3)</f>
        <v>0</v>
      </c>
      <c r="J202" s="54"/>
      <c r="K202" s="44"/>
      <c r="M202" s="269"/>
      <c r="N202" s="269"/>
      <c r="AL202" s="42"/>
      <c r="AM202" s="42"/>
      <c r="AN202" s="42"/>
      <c r="AO202" s="42"/>
      <c r="AP202" s="42"/>
      <c r="AQ202" s="42"/>
      <c r="AR202" s="42"/>
    </row>
    <row r="203" spans="2:44" ht="44.25" customHeight="1" thickBot="1" x14ac:dyDescent="0.3">
      <c r="B203" s="53"/>
      <c r="C203" s="229"/>
      <c r="D203" s="229"/>
      <c r="E203" s="231" t="s">
        <v>119</v>
      </c>
      <c r="F203" s="175">
        <f>+F118+F130+F142+F154+F166+F178+F190+F202</f>
        <v>0</v>
      </c>
      <c r="G203" s="175">
        <f>G154+G130+G118+G142+G166+G178+G190+G202</f>
        <v>11</v>
      </c>
      <c r="H203" s="64"/>
      <c r="I203" s="301">
        <f>I154+I142+I130+I118+I166+I178+I190+I202</f>
        <v>0</v>
      </c>
      <c r="J203" s="54"/>
      <c r="K203" s="44"/>
      <c r="M203" s="269"/>
      <c r="N203" s="269"/>
      <c r="AL203" s="42"/>
      <c r="AM203" s="42"/>
      <c r="AN203" s="42"/>
      <c r="AO203" s="42"/>
      <c r="AP203" s="42"/>
      <c r="AQ203" s="42"/>
      <c r="AR203" s="42"/>
    </row>
    <row r="204" spans="2:44" ht="14.1" customHeight="1" thickBot="1" x14ac:dyDescent="0.3">
      <c r="B204" s="53"/>
      <c r="C204" s="47"/>
      <c r="D204" s="47"/>
      <c r="E204" s="47"/>
      <c r="F204" s="48"/>
      <c r="G204" s="48"/>
      <c r="H204" s="49"/>
      <c r="I204" s="50"/>
      <c r="J204" s="54"/>
      <c r="K204" s="44"/>
      <c r="M204" s="269"/>
      <c r="N204" s="269"/>
      <c r="AL204" s="42"/>
      <c r="AM204" s="42"/>
      <c r="AN204" s="42"/>
      <c r="AO204" s="42"/>
      <c r="AP204" s="42"/>
      <c r="AQ204" s="42"/>
      <c r="AR204" s="42"/>
    </row>
    <row r="205" spans="2:44" ht="24" customHeight="1" thickBot="1" x14ac:dyDescent="0.3">
      <c r="B205" s="53"/>
      <c r="C205" s="440" t="s">
        <v>128</v>
      </c>
      <c r="D205" s="440"/>
      <c r="E205" s="440"/>
      <c r="F205" s="440"/>
      <c r="G205" s="440"/>
      <c r="H205" s="440"/>
      <c r="I205" s="440"/>
      <c r="J205" s="56"/>
      <c r="M205" s="259"/>
      <c r="N205" s="271"/>
    </row>
    <row r="206" spans="2:44" ht="33.6" customHeight="1" x14ac:dyDescent="0.25">
      <c r="B206" s="53"/>
      <c r="C206" s="2" t="s">
        <v>154</v>
      </c>
      <c r="D206" s="2" t="s">
        <v>189</v>
      </c>
      <c r="E206" s="2" t="s">
        <v>145</v>
      </c>
      <c r="F206" s="2" t="s">
        <v>117</v>
      </c>
      <c r="G206" s="2" t="s">
        <v>71</v>
      </c>
      <c r="H206" s="2" t="s">
        <v>5</v>
      </c>
      <c r="I206" s="2" t="s">
        <v>6</v>
      </c>
      <c r="J206" s="56"/>
      <c r="M206" s="259"/>
      <c r="N206" s="271"/>
      <c r="O206" s="270"/>
    </row>
    <row r="207" spans="2:44" ht="18" customHeight="1" x14ac:dyDescent="0.25">
      <c r="B207" s="53"/>
      <c r="C207" s="434" t="str">
        <f>"Periodo - "&amp;Principal!D16&amp;" - "&amp;Principal!D17</f>
        <v>Periodo - 2026 - 1</v>
      </c>
      <c r="D207" s="436"/>
      <c r="E207" s="436"/>
      <c r="F207" s="436"/>
      <c r="G207" s="436"/>
      <c r="H207" s="436"/>
      <c r="I207" s="435"/>
      <c r="J207" s="56"/>
      <c r="M207" s="259"/>
      <c r="N207" s="271"/>
      <c r="O207" s="272"/>
    </row>
    <row r="208" spans="2:44" ht="14.1" customHeight="1" x14ac:dyDescent="0.25">
      <c r="B208" s="53"/>
      <c r="C208" s="379"/>
      <c r="D208" s="380"/>
      <c r="E208" s="379"/>
      <c r="F208" s="370">
        <v>0</v>
      </c>
      <c r="G208" s="370">
        <v>10</v>
      </c>
      <c r="H208" s="139">
        <f t="shared" ref="H208:H217" si="70">+G208*$N$8</f>
        <v>261250.08000000002</v>
      </c>
      <c r="I208" s="134">
        <f t="shared" ref="I208:I213" si="71">+F208*H208</f>
        <v>0</v>
      </c>
      <c r="J208" s="56"/>
      <c r="M208" s="259"/>
      <c r="N208" s="271"/>
      <c r="O208" s="259"/>
    </row>
    <row r="209" spans="2:44" ht="14.1" customHeight="1" x14ac:dyDescent="0.25">
      <c r="B209" s="53"/>
      <c r="C209" s="379"/>
      <c r="D209" s="381"/>
      <c r="E209" s="379"/>
      <c r="F209" s="370"/>
      <c r="G209" s="370">
        <v>0</v>
      </c>
      <c r="H209" s="139">
        <f t="shared" si="70"/>
        <v>0</v>
      </c>
      <c r="I209" s="134">
        <f t="shared" si="71"/>
        <v>0</v>
      </c>
      <c r="J209" s="56"/>
      <c r="M209" s="259"/>
      <c r="N209" s="271"/>
      <c r="O209" s="259"/>
    </row>
    <row r="210" spans="2:44" ht="14.1" customHeight="1" x14ac:dyDescent="0.25">
      <c r="B210" s="53"/>
      <c r="C210" s="379"/>
      <c r="D210" s="381"/>
      <c r="E210" s="379"/>
      <c r="F210" s="370"/>
      <c r="G210" s="370">
        <v>0</v>
      </c>
      <c r="H210" s="139">
        <f t="shared" si="70"/>
        <v>0</v>
      </c>
      <c r="I210" s="134">
        <f t="shared" si="71"/>
        <v>0</v>
      </c>
      <c r="J210" s="56"/>
      <c r="M210" s="259"/>
      <c r="N210" s="271"/>
      <c r="O210" s="259"/>
    </row>
    <row r="211" spans="2:44" ht="14.1" customHeight="1" x14ac:dyDescent="0.25">
      <c r="B211" s="57"/>
      <c r="C211" s="379"/>
      <c r="D211" s="381"/>
      <c r="E211" s="379"/>
      <c r="F211" s="370"/>
      <c r="G211" s="370">
        <v>0</v>
      </c>
      <c r="H211" s="139">
        <f t="shared" si="70"/>
        <v>0</v>
      </c>
      <c r="I211" s="134">
        <f t="shared" si="71"/>
        <v>0</v>
      </c>
      <c r="J211" s="56"/>
      <c r="O211" s="259"/>
    </row>
    <row r="212" spans="2:44" ht="14.1" customHeight="1" x14ac:dyDescent="0.25">
      <c r="B212" s="53"/>
      <c r="C212" s="379"/>
      <c r="D212" s="381"/>
      <c r="E212" s="379"/>
      <c r="F212" s="370"/>
      <c r="G212" s="370">
        <v>0</v>
      </c>
      <c r="H212" s="139">
        <f t="shared" si="70"/>
        <v>0</v>
      </c>
      <c r="I212" s="134">
        <f t="shared" si="71"/>
        <v>0</v>
      </c>
      <c r="J212" s="56"/>
      <c r="O212" s="259"/>
    </row>
    <row r="213" spans="2:44" ht="12.95" customHeight="1" x14ac:dyDescent="0.2">
      <c r="B213" s="53"/>
      <c r="C213" s="367"/>
      <c r="D213" s="368"/>
      <c r="E213" s="379"/>
      <c r="F213" s="370"/>
      <c r="G213" s="370">
        <v>0</v>
      </c>
      <c r="H213" s="139">
        <f t="shared" si="70"/>
        <v>0</v>
      </c>
      <c r="I213" s="134">
        <f t="shared" si="71"/>
        <v>0</v>
      </c>
      <c r="J213" s="54"/>
      <c r="K213" s="44"/>
      <c r="AL213" s="42"/>
      <c r="AM213" s="42"/>
      <c r="AN213" s="42"/>
      <c r="AO213" s="42"/>
      <c r="AP213" s="42"/>
      <c r="AQ213" s="42"/>
      <c r="AR213" s="42"/>
    </row>
    <row r="214" spans="2:44" ht="14.1" customHeight="1" x14ac:dyDescent="0.25">
      <c r="B214" s="53"/>
      <c r="C214" s="373"/>
      <c r="D214" s="372"/>
      <c r="E214" s="379"/>
      <c r="F214" s="371"/>
      <c r="G214" s="370">
        <v>0</v>
      </c>
      <c r="H214" s="139">
        <f t="shared" si="70"/>
        <v>0</v>
      </c>
      <c r="I214" s="134">
        <f t="shared" ref="I214:I215" si="72">+F214*H214</f>
        <v>0</v>
      </c>
      <c r="J214" s="54"/>
      <c r="K214" s="44"/>
      <c r="AL214" s="42"/>
      <c r="AM214" s="42"/>
      <c r="AN214" s="42"/>
      <c r="AO214" s="42"/>
      <c r="AP214" s="42"/>
      <c r="AQ214" s="42"/>
      <c r="AR214" s="42"/>
    </row>
    <row r="215" spans="2:44" ht="14.1" customHeight="1" x14ac:dyDescent="0.25">
      <c r="B215" s="53"/>
      <c r="C215" s="373"/>
      <c r="D215" s="372"/>
      <c r="E215" s="379"/>
      <c r="F215" s="371"/>
      <c r="G215" s="370">
        <v>0</v>
      </c>
      <c r="H215" s="139">
        <f t="shared" si="70"/>
        <v>0</v>
      </c>
      <c r="I215" s="134">
        <f t="shared" si="72"/>
        <v>0</v>
      </c>
      <c r="J215" s="54"/>
      <c r="K215" s="44"/>
      <c r="AL215" s="42"/>
      <c r="AM215" s="42"/>
      <c r="AN215" s="42"/>
      <c r="AO215" s="42"/>
      <c r="AP215" s="42"/>
      <c r="AQ215" s="42"/>
      <c r="AR215" s="42"/>
    </row>
    <row r="216" spans="2:44" ht="12.75" customHeight="1" x14ac:dyDescent="0.2">
      <c r="B216" s="53"/>
      <c r="C216" s="367"/>
      <c r="D216" s="368"/>
      <c r="E216" s="379"/>
      <c r="F216" s="370"/>
      <c r="G216" s="370">
        <v>0</v>
      </c>
      <c r="H216" s="139">
        <f t="shared" si="70"/>
        <v>0</v>
      </c>
      <c r="I216" s="134">
        <f>+F216*H216</f>
        <v>0</v>
      </c>
      <c r="J216" s="54"/>
      <c r="K216" s="44"/>
      <c r="AL216" s="42"/>
      <c r="AM216" s="42"/>
      <c r="AN216" s="42"/>
      <c r="AO216" s="42"/>
      <c r="AP216" s="42"/>
      <c r="AQ216" s="42"/>
      <c r="AR216" s="42"/>
    </row>
    <row r="217" spans="2:44" ht="14.1" customHeight="1" thickBot="1" x14ac:dyDescent="0.3">
      <c r="B217" s="53"/>
      <c r="C217" s="373"/>
      <c r="D217" s="372"/>
      <c r="E217" s="379"/>
      <c r="F217" s="371"/>
      <c r="G217" s="370">
        <v>0</v>
      </c>
      <c r="H217" s="139">
        <f t="shared" si="70"/>
        <v>0</v>
      </c>
      <c r="I217" s="296">
        <f t="shared" ref="I217" si="73">+F217*H217</f>
        <v>0</v>
      </c>
      <c r="J217" s="54"/>
      <c r="K217" s="44"/>
      <c r="AL217" s="42"/>
      <c r="AM217" s="42"/>
      <c r="AN217" s="42"/>
      <c r="AO217" s="42"/>
      <c r="AP217" s="42"/>
      <c r="AQ217" s="42"/>
      <c r="AR217" s="42"/>
    </row>
    <row r="218" spans="2:44" ht="17.45" customHeight="1" thickBot="1" x14ac:dyDescent="0.3">
      <c r="B218" s="53"/>
      <c r="C218" s="227"/>
      <c r="D218" s="227"/>
      <c r="E218" s="226" t="s">
        <v>23</v>
      </c>
      <c r="F218" s="176">
        <f>SUM(F208:F217)</f>
        <v>0</v>
      </c>
      <c r="G218" s="176">
        <f>SUM(G208:G217)</f>
        <v>10</v>
      </c>
      <c r="H218" s="264"/>
      <c r="I218" s="297">
        <f>ROUND(SUM(I208:I217),-3)</f>
        <v>0</v>
      </c>
      <c r="J218" s="56"/>
    </row>
    <row r="219" spans="2:44" ht="19.149999999999999" customHeight="1" x14ac:dyDescent="0.25">
      <c r="B219" s="53"/>
      <c r="C219" s="434" t="str">
        <f>IF(Principal!D17=2,"Periodo - "&amp;Principal!D16+1&amp;" - "&amp;1,"Periodo - "&amp;Principal!D16&amp;" - "&amp;2)</f>
        <v>Periodo - 2026 - 2</v>
      </c>
      <c r="D219" s="436"/>
      <c r="E219" s="436"/>
      <c r="F219" s="436"/>
      <c r="G219" s="436"/>
      <c r="H219" s="436"/>
      <c r="I219" s="437"/>
      <c r="J219" s="56"/>
    </row>
    <row r="220" spans="2:44" ht="14.1" customHeight="1" x14ac:dyDescent="0.2">
      <c r="B220" s="53"/>
      <c r="C220" s="379"/>
      <c r="D220" s="382"/>
      <c r="E220" s="379"/>
      <c r="F220" s="370">
        <v>0</v>
      </c>
      <c r="G220" s="370">
        <v>0</v>
      </c>
      <c r="H220" s="139">
        <f t="shared" ref="H220:H229" si="74">+G220*$N$8</f>
        <v>0</v>
      </c>
      <c r="I220" s="134">
        <f t="shared" ref="I220:I224" si="75">+F220*H220</f>
        <v>0</v>
      </c>
      <c r="J220" s="56"/>
    </row>
    <row r="221" spans="2:44" ht="14.1" customHeight="1" x14ac:dyDescent="0.25">
      <c r="B221" s="53"/>
      <c r="C221" s="379"/>
      <c r="D221" s="381"/>
      <c r="E221" s="379"/>
      <c r="F221" s="370"/>
      <c r="G221" s="370">
        <v>0</v>
      </c>
      <c r="H221" s="139">
        <f t="shared" si="74"/>
        <v>0</v>
      </c>
      <c r="I221" s="134">
        <f t="shared" si="75"/>
        <v>0</v>
      </c>
      <c r="J221" s="56"/>
      <c r="M221" s="252"/>
      <c r="N221" s="252"/>
    </row>
    <row r="222" spans="2:44" ht="14.1" customHeight="1" x14ac:dyDescent="0.25">
      <c r="B222" s="53"/>
      <c r="C222" s="379"/>
      <c r="D222" s="381"/>
      <c r="E222" s="379"/>
      <c r="F222" s="370"/>
      <c r="G222" s="370">
        <v>0</v>
      </c>
      <c r="H222" s="139">
        <f t="shared" si="74"/>
        <v>0</v>
      </c>
      <c r="I222" s="134">
        <f t="shared" si="75"/>
        <v>0</v>
      </c>
      <c r="J222" s="56"/>
    </row>
    <row r="223" spans="2:44" ht="14.1" customHeight="1" x14ac:dyDescent="0.25">
      <c r="B223" s="57"/>
      <c r="C223" s="379"/>
      <c r="D223" s="381"/>
      <c r="E223" s="379"/>
      <c r="F223" s="370"/>
      <c r="G223" s="370">
        <v>0</v>
      </c>
      <c r="H223" s="139">
        <f t="shared" si="74"/>
        <v>0</v>
      </c>
      <c r="I223" s="134">
        <f t="shared" si="75"/>
        <v>0</v>
      </c>
      <c r="J223" s="56"/>
      <c r="L223" s="252"/>
      <c r="O223" s="252"/>
      <c r="P223" s="252"/>
      <c r="Q223" s="252"/>
    </row>
    <row r="224" spans="2:44" ht="14.1" customHeight="1" x14ac:dyDescent="0.25">
      <c r="B224" s="53"/>
      <c r="C224" s="379"/>
      <c r="D224" s="381"/>
      <c r="E224" s="379"/>
      <c r="F224" s="370"/>
      <c r="G224" s="370">
        <v>0</v>
      </c>
      <c r="H224" s="139">
        <f t="shared" si="74"/>
        <v>0</v>
      </c>
      <c r="I224" s="134">
        <f t="shared" si="75"/>
        <v>0</v>
      </c>
      <c r="J224" s="56"/>
    </row>
    <row r="225" spans="2:44" ht="12.95" customHeight="1" x14ac:dyDescent="0.2">
      <c r="B225" s="53"/>
      <c r="C225" s="367"/>
      <c r="D225" s="368"/>
      <c r="E225" s="379"/>
      <c r="F225" s="370"/>
      <c r="G225" s="370">
        <v>0</v>
      </c>
      <c r="H225" s="139">
        <f t="shared" si="74"/>
        <v>0</v>
      </c>
      <c r="I225" s="134">
        <f>+F225*H225</f>
        <v>0</v>
      </c>
      <c r="J225" s="54"/>
      <c r="K225" s="44"/>
      <c r="AL225" s="42"/>
      <c r="AM225" s="42"/>
      <c r="AN225" s="42"/>
      <c r="AO225" s="42"/>
      <c r="AP225" s="42"/>
      <c r="AQ225" s="42"/>
      <c r="AR225" s="42"/>
    </row>
    <row r="226" spans="2:44" ht="14.1" customHeight="1" x14ac:dyDescent="0.25">
      <c r="B226" s="53"/>
      <c r="C226" s="373"/>
      <c r="D226" s="372"/>
      <c r="E226" s="379"/>
      <c r="F226" s="371"/>
      <c r="G226" s="370">
        <v>0</v>
      </c>
      <c r="H226" s="139">
        <f t="shared" si="74"/>
        <v>0</v>
      </c>
      <c r="I226" s="134">
        <f t="shared" ref="I226:I227" si="76">+F226*H226</f>
        <v>0</v>
      </c>
      <c r="J226" s="54"/>
      <c r="K226" s="44"/>
      <c r="AL226" s="42"/>
      <c r="AM226" s="42"/>
      <c r="AN226" s="42"/>
      <c r="AO226" s="42"/>
      <c r="AP226" s="42"/>
      <c r="AQ226" s="42"/>
      <c r="AR226" s="42"/>
    </row>
    <row r="227" spans="2:44" ht="14.1" customHeight="1" x14ac:dyDescent="0.25">
      <c r="B227" s="53"/>
      <c r="C227" s="373"/>
      <c r="D227" s="372"/>
      <c r="E227" s="379"/>
      <c r="F227" s="371"/>
      <c r="G227" s="370">
        <v>0</v>
      </c>
      <c r="H227" s="139">
        <f t="shared" si="74"/>
        <v>0</v>
      </c>
      <c r="I227" s="134">
        <f t="shared" si="76"/>
        <v>0</v>
      </c>
      <c r="J227" s="54"/>
      <c r="K227" s="44"/>
      <c r="AL227" s="42"/>
      <c r="AM227" s="42"/>
      <c r="AN227" s="42"/>
      <c r="AO227" s="42"/>
      <c r="AP227" s="42"/>
      <c r="AQ227" s="42"/>
      <c r="AR227" s="42"/>
    </row>
    <row r="228" spans="2:44" ht="12.95" customHeight="1" x14ac:dyDescent="0.2">
      <c r="B228" s="53"/>
      <c r="C228" s="367"/>
      <c r="D228" s="368"/>
      <c r="E228" s="379"/>
      <c r="F228" s="370"/>
      <c r="G228" s="370">
        <v>0</v>
      </c>
      <c r="H228" s="139">
        <f t="shared" si="74"/>
        <v>0</v>
      </c>
      <c r="I228" s="134">
        <f>+F228*H228</f>
        <v>0</v>
      </c>
      <c r="J228" s="54"/>
      <c r="K228" s="44"/>
      <c r="AL228" s="42"/>
      <c r="AM228" s="42"/>
      <c r="AN228" s="42"/>
      <c r="AO228" s="42"/>
      <c r="AP228" s="42"/>
      <c r="AQ228" s="42"/>
      <c r="AR228" s="42"/>
    </row>
    <row r="229" spans="2:44" ht="14.1" customHeight="1" thickBot="1" x14ac:dyDescent="0.3">
      <c r="B229" s="53"/>
      <c r="C229" s="373"/>
      <c r="D229" s="372"/>
      <c r="E229" s="379"/>
      <c r="F229" s="371"/>
      <c r="G229" s="370">
        <v>0</v>
      </c>
      <c r="H229" s="139">
        <f t="shared" si="74"/>
        <v>0</v>
      </c>
      <c r="I229" s="296">
        <f t="shared" ref="I229" si="77">+F229*H229</f>
        <v>0</v>
      </c>
      <c r="J229" s="54"/>
      <c r="K229" s="44"/>
      <c r="AL229" s="42"/>
      <c r="AM229" s="42"/>
      <c r="AN229" s="42"/>
      <c r="AO229" s="42"/>
      <c r="AP229" s="42"/>
      <c r="AQ229" s="42"/>
      <c r="AR229" s="42"/>
    </row>
    <row r="230" spans="2:44" ht="16.149999999999999" customHeight="1" thickBot="1" x14ac:dyDescent="0.3">
      <c r="B230" s="53"/>
      <c r="C230" s="232"/>
      <c r="D230" s="232"/>
      <c r="E230" s="226" t="s">
        <v>23</v>
      </c>
      <c r="F230" s="177">
        <f>SUM(F220:F229)</f>
        <v>0</v>
      </c>
      <c r="G230" s="177">
        <f>SUM(G220:G229)</f>
        <v>0</v>
      </c>
      <c r="H230" s="302"/>
      <c r="I230" s="297">
        <f>ROUND(SUM(I220:I229),-3)</f>
        <v>0</v>
      </c>
      <c r="J230" s="56"/>
    </row>
    <row r="231" spans="2:44" ht="16.149999999999999" customHeight="1" x14ac:dyDescent="0.25">
      <c r="B231" s="53"/>
      <c r="C231" s="434" t="str">
        <f>"Periodo - "&amp;Principal!D16+1&amp;" - "&amp;Principal!D17</f>
        <v>Periodo - 2027 - 1</v>
      </c>
      <c r="D231" s="436"/>
      <c r="E231" s="436"/>
      <c r="F231" s="436"/>
      <c r="G231" s="436"/>
      <c r="H231" s="436"/>
      <c r="I231" s="437"/>
      <c r="J231" s="56"/>
    </row>
    <row r="232" spans="2:44" ht="14.1" customHeight="1" x14ac:dyDescent="0.2">
      <c r="B232" s="53"/>
      <c r="C232" s="379"/>
      <c r="D232" s="382"/>
      <c r="E232" s="379"/>
      <c r="F232" s="370">
        <v>0</v>
      </c>
      <c r="G232" s="370">
        <v>0</v>
      </c>
      <c r="H232" s="139">
        <f t="shared" ref="H232:H241" si="78">+G232*$N$9</f>
        <v>0</v>
      </c>
      <c r="I232" s="134">
        <f t="shared" ref="I232:I237" si="79">+F232*H232</f>
        <v>0</v>
      </c>
      <c r="J232" s="56"/>
    </row>
    <row r="233" spans="2:44" ht="14.1" customHeight="1" x14ac:dyDescent="0.25">
      <c r="B233" s="53"/>
      <c r="C233" s="379"/>
      <c r="D233" s="381"/>
      <c r="E233" s="379"/>
      <c r="F233" s="370"/>
      <c r="G233" s="370">
        <v>0</v>
      </c>
      <c r="H233" s="139">
        <f t="shared" si="78"/>
        <v>0</v>
      </c>
      <c r="I233" s="134">
        <f t="shared" si="79"/>
        <v>0</v>
      </c>
      <c r="J233" s="56"/>
    </row>
    <row r="234" spans="2:44" ht="14.1" customHeight="1" x14ac:dyDescent="0.25">
      <c r="B234" s="57"/>
      <c r="C234" s="379"/>
      <c r="D234" s="381"/>
      <c r="E234" s="379"/>
      <c r="F234" s="370"/>
      <c r="G234" s="370">
        <v>0</v>
      </c>
      <c r="H234" s="139">
        <f t="shared" si="78"/>
        <v>0</v>
      </c>
      <c r="I234" s="134">
        <f t="shared" si="79"/>
        <v>0</v>
      </c>
      <c r="J234" s="56"/>
    </row>
    <row r="235" spans="2:44" ht="14.1" customHeight="1" x14ac:dyDescent="0.25">
      <c r="B235" s="53"/>
      <c r="C235" s="379"/>
      <c r="D235" s="381"/>
      <c r="E235" s="379"/>
      <c r="F235" s="370"/>
      <c r="G235" s="370">
        <v>0</v>
      </c>
      <c r="H235" s="139">
        <f t="shared" si="78"/>
        <v>0</v>
      </c>
      <c r="I235" s="134">
        <f t="shared" si="79"/>
        <v>0</v>
      </c>
      <c r="J235" s="56"/>
    </row>
    <row r="236" spans="2:44" ht="14.1" customHeight="1" x14ac:dyDescent="0.25">
      <c r="B236" s="53"/>
      <c r="C236" s="379"/>
      <c r="D236" s="381"/>
      <c r="E236" s="379"/>
      <c r="F236" s="370"/>
      <c r="G236" s="370">
        <v>0</v>
      </c>
      <c r="H236" s="139">
        <f t="shared" si="78"/>
        <v>0</v>
      </c>
      <c r="I236" s="134">
        <f t="shared" si="79"/>
        <v>0</v>
      </c>
      <c r="J236" s="56"/>
    </row>
    <row r="237" spans="2:44" ht="12.95" customHeight="1" x14ac:dyDescent="0.2">
      <c r="B237" s="53"/>
      <c r="C237" s="367"/>
      <c r="D237" s="368"/>
      <c r="E237" s="379"/>
      <c r="F237" s="370"/>
      <c r="G237" s="370">
        <v>0</v>
      </c>
      <c r="H237" s="139">
        <f t="shared" si="78"/>
        <v>0</v>
      </c>
      <c r="I237" s="134">
        <f t="shared" si="79"/>
        <v>0</v>
      </c>
      <c r="J237" s="54"/>
      <c r="K237" s="44"/>
      <c r="AL237" s="42"/>
      <c r="AM237" s="42"/>
      <c r="AN237" s="42"/>
      <c r="AO237" s="42"/>
      <c r="AP237" s="42"/>
      <c r="AQ237" s="42"/>
      <c r="AR237" s="42"/>
    </row>
    <row r="238" spans="2:44" ht="14.1" customHeight="1" x14ac:dyDescent="0.25">
      <c r="B238" s="53"/>
      <c r="C238" s="373"/>
      <c r="D238" s="372"/>
      <c r="E238" s="379"/>
      <c r="F238" s="371"/>
      <c r="G238" s="370">
        <v>0</v>
      </c>
      <c r="H238" s="139">
        <f t="shared" si="78"/>
        <v>0</v>
      </c>
      <c r="I238" s="134">
        <f t="shared" ref="I238:I239" si="80">+F238*H238</f>
        <v>0</v>
      </c>
      <c r="J238" s="54"/>
      <c r="K238" s="44"/>
      <c r="AL238" s="42"/>
      <c r="AM238" s="42"/>
      <c r="AN238" s="42"/>
      <c r="AO238" s="42"/>
      <c r="AP238" s="42"/>
      <c r="AQ238" s="42"/>
      <c r="AR238" s="42"/>
    </row>
    <row r="239" spans="2:44" ht="14.1" customHeight="1" x14ac:dyDescent="0.25">
      <c r="B239" s="53"/>
      <c r="C239" s="373"/>
      <c r="D239" s="372"/>
      <c r="E239" s="379"/>
      <c r="F239" s="371"/>
      <c r="G239" s="370">
        <v>0</v>
      </c>
      <c r="H239" s="139">
        <f t="shared" si="78"/>
        <v>0</v>
      </c>
      <c r="I239" s="134">
        <f t="shared" si="80"/>
        <v>0</v>
      </c>
      <c r="J239" s="54"/>
      <c r="K239" s="44"/>
      <c r="AL239" s="42"/>
      <c r="AM239" s="42"/>
      <c r="AN239" s="42"/>
      <c r="AO239" s="42"/>
      <c r="AP239" s="42"/>
      <c r="AQ239" s="42"/>
      <c r="AR239" s="42"/>
    </row>
    <row r="240" spans="2:44" ht="12.95" customHeight="1" x14ac:dyDescent="0.2">
      <c r="B240" s="53"/>
      <c r="C240" s="367"/>
      <c r="D240" s="368"/>
      <c r="E240" s="379"/>
      <c r="F240" s="370"/>
      <c r="G240" s="370">
        <v>0</v>
      </c>
      <c r="H240" s="139">
        <f t="shared" si="78"/>
        <v>0</v>
      </c>
      <c r="I240" s="134">
        <f>+F240*H240</f>
        <v>0</v>
      </c>
      <c r="J240" s="54"/>
      <c r="K240" s="44"/>
      <c r="AL240" s="42"/>
      <c r="AM240" s="42"/>
      <c r="AN240" s="42"/>
      <c r="AO240" s="42"/>
      <c r="AP240" s="42"/>
      <c r="AQ240" s="42"/>
      <c r="AR240" s="42"/>
    </row>
    <row r="241" spans="2:44" ht="14.1" customHeight="1" thickBot="1" x14ac:dyDescent="0.3">
      <c r="B241" s="53"/>
      <c r="C241" s="373"/>
      <c r="D241" s="372"/>
      <c r="E241" s="379"/>
      <c r="F241" s="371"/>
      <c r="G241" s="370">
        <v>0</v>
      </c>
      <c r="H241" s="139">
        <f t="shared" si="78"/>
        <v>0</v>
      </c>
      <c r="I241" s="296">
        <f t="shared" ref="I241" si="81">+F241*H241</f>
        <v>0</v>
      </c>
      <c r="J241" s="54"/>
      <c r="K241" s="44"/>
      <c r="AL241" s="42"/>
      <c r="AM241" s="42"/>
      <c r="AN241" s="42"/>
      <c r="AO241" s="42"/>
      <c r="AP241" s="42"/>
      <c r="AQ241" s="42"/>
      <c r="AR241" s="42"/>
    </row>
    <row r="242" spans="2:44" ht="19.149999999999999" customHeight="1" thickBot="1" x14ac:dyDescent="0.3">
      <c r="B242" s="53"/>
      <c r="C242" s="227"/>
      <c r="D242" s="227"/>
      <c r="E242" s="226" t="s">
        <v>23</v>
      </c>
      <c r="F242" s="178">
        <f>SUM(F232:F241)</f>
        <v>0</v>
      </c>
      <c r="G242" s="178">
        <f>SUM(G232:G241)</f>
        <v>0</v>
      </c>
      <c r="H242" s="303"/>
      <c r="I242" s="297">
        <f>ROUND(SUM(I232:I241),-3)</f>
        <v>0</v>
      </c>
      <c r="J242" s="56"/>
    </row>
    <row r="243" spans="2:44" ht="14.1" customHeight="1" x14ac:dyDescent="0.25">
      <c r="B243" s="57"/>
      <c r="C243" s="436" t="str">
        <f>IF(Principal!D17=2,"Periodo - "&amp;Principal!D16+2&amp;" - "&amp;1,"Periodo - "&amp;Principal!D16+1&amp;" - "&amp;2)</f>
        <v>Periodo - 2027 - 2</v>
      </c>
      <c r="D243" s="436"/>
      <c r="E243" s="436"/>
      <c r="F243" s="436"/>
      <c r="G243" s="436"/>
      <c r="H243" s="436"/>
      <c r="I243" s="437"/>
      <c r="J243" s="56"/>
    </row>
    <row r="244" spans="2:44" ht="14.1" customHeight="1" x14ac:dyDescent="0.25">
      <c r="B244" s="53"/>
      <c r="C244" s="379"/>
      <c r="D244" s="381"/>
      <c r="E244" s="379"/>
      <c r="F244" s="370">
        <v>0</v>
      </c>
      <c r="G244" s="370">
        <v>0</v>
      </c>
      <c r="H244" s="139">
        <f>+G244*$N$9</f>
        <v>0</v>
      </c>
      <c r="I244" s="134">
        <f t="shared" ref="I244:I253" si="82">+F244*H244</f>
        <v>0</v>
      </c>
      <c r="J244" s="56"/>
    </row>
    <row r="245" spans="2:44" ht="14.1" customHeight="1" x14ac:dyDescent="0.25">
      <c r="B245" s="53"/>
      <c r="C245" s="379"/>
      <c r="D245" s="381"/>
      <c r="E245" s="379"/>
      <c r="F245" s="370"/>
      <c r="G245" s="370">
        <v>0</v>
      </c>
      <c r="H245" s="139">
        <f>+G245*$N$9</f>
        <v>0</v>
      </c>
      <c r="I245" s="134">
        <f t="shared" ref="I245:I249" si="83">+F245*H245</f>
        <v>0</v>
      </c>
      <c r="J245" s="56"/>
    </row>
    <row r="246" spans="2:44" ht="14.1" customHeight="1" x14ac:dyDescent="0.25">
      <c r="B246" s="53"/>
      <c r="C246" s="379"/>
      <c r="D246" s="381"/>
      <c r="E246" s="379"/>
      <c r="F246" s="370"/>
      <c r="G246" s="370">
        <v>0</v>
      </c>
      <c r="H246" s="139">
        <f>+G246*$N$9</f>
        <v>0</v>
      </c>
      <c r="I246" s="134">
        <f t="shared" si="83"/>
        <v>0</v>
      </c>
      <c r="J246" s="56"/>
    </row>
    <row r="247" spans="2:44" ht="14.1" customHeight="1" x14ac:dyDescent="0.25">
      <c r="B247" s="53"/>
      <c r="C247" s="379"/>
      <c r="D247" s="381"/>
      <c r="E247" s="379"/>
      <c r="F247" s="370"/>
      <c r="G247" s="370"/>
      <c r="H247" s="139"/>
      <c r="I247" s="134"/>
      <c r="J247" s="56"/>
    </row>
    <row r="248" spans="2:44" ht="14.1" customHeight="1" x14ac:dyDescent="0.25">
      <c r="B248" s="53"/>
      <c r="C248" s="379"/>
      <c r="D248" s="381"/>
      <c r="E248" s="379"/>
      <c r="F248" s="370"/>
      <c r="G248" s="370">
        <v>0</v>
      </c>
      <c r="H248" s="139">
        <f>+G248*$N$9</f>
        <v>0</v>
      </c>
      <c r="I248" s="134">
        <f t="shared" si="83"/>
        <v>0</v>
      </c>
      <c r="J248" s="56"/>
    </row>
    <row r="249" spans="2:44" ht="14.1" customHeight="1" x14ac:dyDescent="0.25">
      <c r="B249" s="53"/>
      <c r="C249" s="379"/>
      <c r="D249" s="381"/>
      <c r="E249" s="379"/>
      <c r="F249" s="370"/>
      <c r="G249" s="370">
        <v>0</v>
      </c>
      <c r="H249" s="139">
        <f>+G249*$N$9</f>
        <v>0</v>
      </c>
      <c r="I249" s="134">
        <f t="shared" si="83"/>
        <v>0</v>
      </c>
      <c r="J249" s="56"/>
    </row>
    <row r="250" spans="2:44" ht="14.1" customHeight="1" x14ac:dyDescent="0.25">
      <c r="B250" s="53"/>
      <c r="C250" s="379"/>
      <c r="D250" s="381"/>
      <c r="E250" s="379"/>
      <c r="F250" s="370"/>
      <c r="G250" s="370"/>
      <c r="H250" s="139"/>
      <c r="I250" s="134"/>
      <c r="J250" s="56"/>
    </row>
    <row r="251" spans="2:44" ht="16.149999999999999" customHeight="1" x14ac:dyDescent="0.25">
      <c r="B251" s="53"/>
      <c r="C251" s="379"/>
      <c r="D251" s="381"/>
      <c r="E251" s="379"/>
      <c r="F251" s="370"/>
      <c r="G251" s="370"/>
      <c r="H251" s="139"/>
      <c r="I251" s="134"/>
      <c r="J251" s="56"/>
    </row>
    <row r="252" spans="2:44" ht="16.149999999999999" customHeight="1" x14ac:dyDescent="0.25">
      <c r="B252" s="53"/>
      <c r="C252" s="379"/>
      <c r="D252" s="381"/>
      <c r="E252" s="379"/>
      <c r="F252" s="370"/>
      <c r="G252" s="370">
        <v>0</v>
      </c>
      <c r="H252" s="139">
        <f>+G252*$N$9</f>
        <v>0</v>
      </c>
      <c r="I252" s="134">
        <f t="shared" si="82"/>
        <v>0</v>
      </c>
      <c r="J252" s="56"/>
    </row>
    <row r="253" spans="2:44" ht="14.1" customHeight="1" thickBot="1" x14ac:dyDescent="0.3">
      <c r="B253" s="53"/>
      <c r="C253" s="379"/>
      <c r="D253" s="381"/>
      <c r="E253" s="379"/>
      <c r="F253" s="370"/>
      <c r="G253" s="370">
        <v>0</v>
      </c>
      <c r="H253" s="139">
        <f>+G253*$N$9</f>
        <v>0</v>
      </c>
      <c r="I253" s="296">
        <f t="shared" si="82"/>
        <v>0</v>
      </c>
      <c r="J253" s="56"/>
    </row>
    <row r="254" spans="2:44" ht="14.1" customHeight="1" thickBot="1" x14ac:dyDescent="0.3">
      <c r="B254" s="53"/>
      <c r="C254" s="227"/>
      <c r="D254" s="227"/>
      <c r="E254" s="226" t="s">
        <v>23</v>
      </c>
      <c r="F254" s="176">
        <f>SUM(F244:F253)</f>
        <v>0</v>
      </c>
      <c r="G254" s="176">
        <f>SUM(G244:G253)</f>
        <v>0</v>
      </c>
      <c r="H254" s="303"/>
      <c r="I254" s="297">
        <f>ROUND(SUM(I244:I253),-3)</f>
        <v>0</v>
      </c>
      <c r="J254" s="56"/>
    </row>
    <row r="255" spans="2:44" ht="14.1" customHeight="1" x14ac:dyDescent="0.25">
      <c r="B255" s="53"/>
      <c r="C255" s="434" t="str">
        <f>IF(Principal!D17=2,"Periodo - "&amp;Principal!D16+2&amp;" - "&amp;2,"Periodo - "&amp;Principal!D16+2&amp;" - "&amp;1)</f>
        <v>Periodo - 2028 - 1</v>
      </c>
      <c r="D255" s="436"/>
      <c r="E255" s="436"/>
      <c r="F255" s="436"/>
      <c r="G255" s="436"/>
      <c r="H255" s="436"/>
      <c r="I255" s="437"/>
      <c r="J255" s="56"/>
    </row>
    <row r="256" spans="2:44" ht="14.1" customHeight="1" x14ac:dyDescent="0.25">
      <c r="B256" s="53"/>
      <c r="C256" s="379"/>
      <c r="D256" s="381"/>
      <c r="E256" s="379"/>
      <c r="F256" s="370">
        <v>0</v>
      </c>
      <c r="G256" s="370">
        <v>0</v>
      </c>
      <c r="H256" s="139">
        <f>+G256*$N$10</f>
        <v>0</v>
      </c>
      <c r="I256" s="134">
        <f t="shared" ref="I256:I258" si="84">+F256*H256</f>
        <v>0</v>
      </c>
      <c r="J256" s="56"/>
    </row>
    <row r="257" spans="2:10" ht="14.1" customHeight="1" x14ac:dyDescent="0.25">
      <c r="B257" s="53"/>
      <c r="C257" s="379"/>
      <c r="D257" s="381"/>
      <c r="E257" s="379"/>
      <c r="F257" s="370"/>
      <c r="G257" s="370">
        <v>0</v>
      </c>
      <c r="H257" s="139">
        <f>+G257*$N$9</f>
        <v>0</v>
      </c>
      <c r="I257" s="134">
        <f t="shared" si="84"/>
        <v>0</v>
      </c>
      <c r="J257" s="56"/>
    </row>
    <row r="258" spans="2:10" ht="14.1" customHeight="1" x14ac:dyDescent="0.25">
      <c r="B258" s="53"/>
      <c r="C258" s="379"/>
      <c r="D258" s="381"/>
      <c r="E258" s="379"/>
      <c r="F258" s="370"/>
      <c r="G258" s="370">
        <v>0</v>
      </c>
      <c r="H258" s="139">
        <f>+G258*$N$9</f>
        <v>0</v>
      </c>
      <c r="I258" s="134">
        <f t="shared" si="84"/>
        <v>0</v>
      </c>
      <c r="J258" s="56"/>
    </row>
    <row r="259" spans="2:10" ht="14.1" customHeight="1" x14ac:dyDescent="0.25">
      <c r="B259" s="53"/>
      <c r="C259" s="379"/>
      <c r="D259" s="381"/>
      <c r="E259" s="379"/>
      <c r="F259" s="370"/>
      <c r="G259" s="370"/>
      <c r="H259" s="139"/>
      <c r="I259" s="134"/>
      <c r="J259" s="56"/>
    </row>
    <row r="260" spans="2:10" ht="14.1" customHeight="1" x14ac:dyDescent="0.25">
      <c r="B260" s="53"/>
      <c r="C260" s="379"/>
      <c r="D260" s="381"/>
      <c r="E260" s="379"/>
      <c r="F260" s="370"/>
      <c r="G260" s="370">
        <v>0</v>
      </c>
      <c r="H260" s="139">
        <f>+G260*$N$9</f>
        <v>0</v>
      </c>
      <c r="I260" s="134">
        <f t="shared" ref="I260:I261" si="85">+F260*H260</f>
        <v>0</v>
      </c>
      <c r="J260" s="56"/>
    </row>
    <row r="261" spans="2:10" ht="14.1" customHeight="1" x14ac:dyDescent="0.25">
      <c r="B261" s="53"/>
      <c r="C261" s="379"/>
      <c r="D261" s="381"/>
      <c r="E261" s="379"/>
      <c r="F261" s="370"/>
      <c r="G261" s="370">
        <v>0</v>
      </c>
      <c r="H261" s="139">
        <f>+G261*$N$9</f>
        <v>0</v>
      </c>
      <c r="I261" s="134">
        <f t="shared" si="85"/>
        <v>0</v>
      </c>
      <c r="J261" s="56"/>
    </row>
    <row r="262" spans="2:10" ht="14.1" customHeight="1" x14ac:dyDescent="0.25">
      <c r="B262" s="53"/>
      <c r="C262" s="379"/>
      <c r="D262" s="381"/>
      <c r="E262" s="379"/>
      <c r="F262" s="370"/>
      <c r="G262" s="370"/>
      <c r="H262" s="139"/>
      <c r="I262" s="134"/>
      <c r="J262" s="56"/>
    </row>
    <row r="263" spans="2:10" ht="14.1" customHeight="1" x14ac:dyDescent="0.25">
      <c r="B263" s="53"/>
      <c r="C263" s="379"/>
      <c r="D263" s="381"/>
      <c r="E263" s="379"/>
      <c r="F263" s="370"/>
      <c r="G263" s="370"/>
      <c r="H263" s="139"/>
      <c r="I263" s="134"/>
      <c r="J263" s="56"/>
    </row>
    <row r="264" spans="2:10" ht="14.1" customHeight="1" x14ac:dyDescent="0.25">
      <c r="B264" s="53"/>
      <c r="C264" s="379"/>
      <c r="D264" s="381"/>
      <c r="E264" s="379"/>
      <c r="F264" s="370"/>
      <c r="G264" s="370">
        <v>0</v>
      </c>
      <c r="H264" s="139">
        <f>+G264*$N$9</f>
        <v>0</v>
      </c>
      <c r="I264" s="134">
        <f t="shared" ref="I264:I265" si="86">+F264*H264</f>
        <v>0</v>
      </c>
      <c r="J264" s="56"/>
    </row>
    <row r="265" spans="2:10" ht="14.1" customHeight="1" thickBot="1" x14ac:dyDescent="0.3">
      <c r="B265" s="53"/>
      <c r="C265" s="379"/>
      <c r="D265" s="381"/>
      <c r="E265" s="379"/>
      <c r="F265" s="370"/>
      <c r="G265" s="370">
        <v>0</v>
      </c>
      <c r="H265" s="139">
        <f>+G265*$N$9</f>
        <v>0</v>
      </c>
      <c r="I265" s="296">
        <f t="shared" si="86"/>
        <v>0</v>
      </c>
      <c r="J265" s="56"/>
    </row>
    <row r="266" spans="2:10" ht="14.1" customHeight="1" thickBot="1" x14ac:dyDescent="0.3">
      <c r="B266" s="53"/>
      <c r="C266" s="227"/>
      <c r="D266" s="227"/>
      <c r="E266" s="226" t="s">
        <v>23</v>
      </c>
      <c r="F266" s="176">
        <f>SUM(F256:F265)</f>
        <v>0</v>
      </c>
      <c r="G266" s="176">
        <f>SUM(G256:G265)</f>
        <v>0</v>
      </c>
      <c r="H266" s="303"/>
      <c r="I266" s="297">
        <f>ROUND(SUM(I256:I265),-3)</f>
        <v>0</v>
      </c>
      <c r="J266" s="56"/>
    </row>
    <row r="267" spans="2:10" ht="14.1" customHeight="1" x14ac:dyDescent="0.25">
      <c r="B267" s="53"/>
      <c r="C267" s="436" t="str">
        <f>IF(Principal!D17=2,"Periodo - "&amp;Principal!D16+2&amp;" - "&amp;2,"Periodo - "&amp;Principal!D16+2&amp;" - "&amp;2)</f>
        <v>Periodo - 2028 - 2</v>
      </c>
      <c r="D267" s="436"/>
      <c r="E267" s="436"/>
      <c r="F267" s="436"/>
      <c r="G267" s="436"/>
      <c r="H267" s="436"/>
      <c r="I267" s="437"/>
      <c r="J267" s="56"/>
    </row>
    <row r="268" spans="2:10" ht="14.1" customHeight="1" x14ac:dyDescent="0.25">
      <c r="B268" s="53"/>
      <c r="C268" s="379"/>
      <c r="D268" s="381"/>
      <c r="E268" s="379"/>
      <c r="F268" s="370">
        <v>0</v>
      </c>
      <c r="G268" s="370">
        <v>0</v>
      </c>
      <c r="H268" s="139">
        <f>+G268*$N$10</f>
        <v>0</v>
      </c>
      <c r="I268" s="134">
        <f t="shared" ref="I268:I270" si="87">+F268*H268</f>
        <v>0</v>
      </c>
      <c r="J268" s="56"/>
    </row>
    <row r="269" spans="2:10" ht="14.1" customHeight="1" x14ac:dyDescent="0.25">
      <c r="B269" s="53"/>
      <c r="C269" s="379"/>
      <c r="D269" s="381"/>
      <c r="E269" s="379"/>
      <c r="F269" s="370"/>
      <c r="G269" s="370">
        <v>0</v>
      </c>
      <c r="H269" s="139">
        <f>+G269*$N$9</f>
        <v>0</v>
      </c>
      <c r="I269" s="134">
        <f t="shared" si="87"/>
        <v>0</v>
      </c>
      <c r="J269" s="56"/>
    </row>
    <row r="270" spans="2:10" ht="14.1" customHeight="1" x14ac:dyDescent="0.25">
      <c r="B270" s="53"/>
      <c r="C270" s="379"/>
      <c r="D270" s="381"/>
      <c r="E270" s="379"/>
      <c r="F270" s="370"/>
      <c r="G270" s="370">
        <v>0</v>
      </c>
      <c r="H270" s="139">
        <f>+G270*$N$9</f>
        <v>0</v>
      </c>
      <c r="I270" s="134">
        <f t="shared" si="87"/>
        <v>0</v>
      </c>
      <c r="J270" s="56"/>
    </row>
    <row r="271" spans="2:10" ht="14.1" customHeight="1" x14ac:dyDescent="0.25">
      <c r="B271" s="53"/>
      <c r="C271" s="379"/>
      <c r="D271" s="381"/>
      <c r="E271" s="379"/>
      <c r="F271" s="370"/>
      <c r="G271" s="370"/>
      <c r="H271" s="139"/>
      <c r="I271" s="134"/>
      <c r="J271" s="56"/>
    </row>
    <row r="272" spans="2:10" ht="14.1" customHeight="1" x14ac:dyDescent="0.25">
      <c r="B272" s="53"/>
      <c r="C272" s="379"/>
      <c r="D272" s="381"/>
      <c r="E272" s="379"/>
      <c r="F272" s="370"/>
      <c r="G272" s="370">
        <v>0</v>
      </c>
      <c r="H272" s="139">
        <f>+G272*$N$9</f>
        <v>0</v>
      </c>
      <c r="I272" s="134">
        <f t="shared" ref="I272:I273" si="88">+F272*H272</f>
        <v>0</v>
      </c>
      <c r="J272" s="56"/>
    </row>
    <row r="273" spans="2:10" ht="14.1" customHeight="1" x14ac:dyDescent="0.25">
      <c r="B273" s="53"/>
      <c r="C273" s="379"/>
      <c r="D273" s="381"/>
      <c r="E273" s="379"/>
      <c r="F273" s="370"/>
      <c r="G273" s="370">
        <v>0</v>
      </c>
      <c r="H273" s="139">
        <f>+G273*$N$9</f>
        <v>0</v>
      </c>
      <c r="I273" s="134">
        <f t="shared" si="88"/>
        <v>0</v>
      </c>
      <c r="J273" s="56"/>
    </row>
    <row r="274" spans="2:10" ht="14.1" customHeight="1" x14ac:dyDescent="0.25">
      <c r="B274" s="53"/>
      <c r="C274" s="379"/>
      <c r="D274" s="381"/>
      <c r="E274" s="379"/>
      <c r="F274" s="370"/>
      <c r="G274" s="370"/>
      <c r="H274" s="139"/>
      <c r="I274" s="134"/>
      <c r="J274" s="56"/>
    </row>
    <row r="275" spans="2:10" ht="14.1" customHeight="1" x14ac:dyDescent="0.25">
      <c r="B275" s="53"/>
      <c r="C275" s="379"/>
      <c r="D275" s="381"/>
      <c r="E275" s="379"/>
      <c r="F275" s="370"/>
      <c r="G275" s="370"/>
      <c r="H275" s="139"/>
      <c r="I275" s="134"/>
      <c r="J275" s="56"/>
    </row>
    <row r="276" spans="2:10" ht="14.1" customHeight="1" x14ac:dyDescent="0.25">
      <c r="B276" s="53"/>
      <c r="C276" s="379"/>
      <c r="D276" s="381"/>
      <c r="E276" s="379"/>
      <c r="F276" s="370"/>
      <c r="G276" s="370">
        <v>0</v>
      </c>
      <c r="H276" s="139">
        <f>+G276*$N$9</f>
        <v>0</v>
      </c>
      <c r="I276" s="134">
        <f t="shared" ref="I276:I277" si="89">+F276*H276</f>
        <v>0</v>
      </c>
      <c r="J276" s="56"/>
    </row>
    <row r="277" spans="2:10" ht="14.1" customHeight="1" thickBot="1" x14ac:dyDescent="0.3">
      <c r="B277" s="53"/>
      <c r="C277" s="379"/>
      <c r="D277" s="381"/>
      <c r="E277" s="379"/>
      <c r="F277" s="370"/>
      <c r="G277" s="370">
        <v>0</v>
      </c>
      <c r="H277" s="139">
        <f>+G277*$N$9</f>
        <v>0</v>
      </c>
      <c r="I277" s="296">
        <f t="shared" si="89"/>
        <v>0</v>
      </c>
      <c r="J277" s="56"/>
    </row>
    <row r="278" spans="2:10" ht="14.1" customHeight="1" thickBot="1" x14ac:dyDescent="0.3">
      <c r="B278" s="53"/>
      <c r="C278" s="227"/>
      <c r="D278" s="227"/>
      <c r="E278" s="226" t="s">
        <v>23</v>
      </c>
      <c r="F278" s="176">
        <f>SUM(F268:F277)</f>
        <v>0</v>
      </c>
      <c r="G278" s="176">
        <f>SUM(G268:G277)</f>
        <v>0</v>
      </c>
      <c r="H278" s="303"/>
      <c r="I278" s="297">
        <f>ROUND(SUM(I268:I277),-3)</f>
        <v>0</v>
      </c>
      <c r="J278" s="56"/>
    </row>
    <row r="279" spans="2:10" ht="14.1" customHeight="1" x14ac:dyDescent="0.25">
      <c r="B279" s="53"/>
      <c r="C279" s="436" t="str">
        <f>IF(Principal!D17=2,"Periodo - "&amp;Principal!D16+2&amp;" - "&amp;1,"Periodo - "&amp;Principal!D16+3&amp;" - "&amp;1)</f>
        <v>Periodo - 2029 - 1</v>
      </c>
      <c r="D279" s="436"/>
      <c r="E279" s="436"/>
      <c r="F279" s="436"/>
      <c r="G279" s="436"/>
      <c r="H279" s="436"/>
      <c r="I279" s="437"/>
      <c r="J279" s="56"/>
    </row>
    <row r="280" spans="2:10" ht="14.1" customHeight="1" x14ac:dyDescent="0.25">
      <c r="B280" s="53"/>
      <c r="C280" s="379"/>
      <c r="D280" s="381"/>
      <c r="E280" s="379"/>
      <c r="F280" s="370">
        <v>0</v>
      </c>
      <c r="G280" s="370">
        <v>0</v>
      </c>
      <c r="H280" s="139">
        <f>+G280*$N$11</f>
        <v>0</v>
      </c>
      <c r="I280" s="134">
        <f>+F280*H280</f>
        <v>0</v>
      </c>
      <c r="J280" s="56"/>
    </row>
    <row r="281" spans="2:10" ht="14.1" customHeight="1" x14ac:dyDescent="0.25">
      <c r="B281" s="53"/>
      <c r="C281" s="379"/>
      <c r="D281" s="381"/>
      <c r="E281" s="379"/>
      <c r="F281" s="370"/>
      <c r="G281" s="370">
        <v>0</v>
      </c>
      <c r="H281" s="139">
        <f>+G281*$N$9</f>
        <v>0</v>
      </c>
      <c r="I281" s="134">
        <f t="shared" ref="I281:I282" si="90">+F281*H281</f>
        <v>0</v>
      </c>
      <c r="J281" s="56"/>
    </row>
    <row r="282" spans="2:10" ht="14.1" customHeight="1" x14ac:dyDescent="0.25">
      <c r="B282" s="53"/>
      <c r="C282" s="379"/>
      <c r="D282" s="381"/>
      <c r="E282" s="379"/>
      <c r="F282" s="370"/>
      <c r="G282" s="370">
        <v>0</v>
      </c>
      <c r="H282" s="139">
        <f>+G282*$N$9</f>
        <v>0</v>
      </c>
      <c r="I282" s="134">
        <f t="shared" si="90"/>
        <v>0</v>
      </c>
      <c r="J282" s="56"/>
    </row>
    <row r="283" spans="2:10" ht="14.1" customHeight="1" x14ac:dyDescent="0.25">
      <c r="B283" s="53"/>
      <c r="C283" s="379"/>
      <c r="D283" s="381"/>
      <c r="E283" s="379"/>
      <c r="F283" s="370"/>
      <c r="G283" s="370"/>
      <c r="H283" s="139"/>
      <c r="I283" s="134"/>
      <c r="J283" s="56"/>
    </row>
    <row r="284" spans="2:10" ht="14.1" customHeight="1" x14ac:dyDescent="0.25">
      <c r="B284" s="53"/>
      <c r="C284" s="379"/>
      <c r="D284" s="381"/>
      <c r="E284" s="379"/>
      <c r="F284" s="370"/>
      <c r="G284" s="370">
        <v>0</v>
      </c>
      <c r="H284" s="139">
        <f>+G284*$N$9</f>
        <v>0</v>
      </c>
      <c r="I284" s="134">
        <f t="shared" ref="I284:I285" si="91">+F284*H284</f>
        <v>0</v>
      </c>
      <c r="J284" s="56"/>
    </row>
    <row r="285" spans="2:10" ht="14.1" customHeight="1" x14ac:dyDescent="0.25">
      <c r="B285" s="53"/>
      <c r="C285" s="379"/>
      <c r="D285" s="381"/>
      <c r="E285" s="379"/>
      <c r="F285" s="370"/>
      <c r="G285" s="370">
        <v>0</v>
      </c>
      <c r="H285" s="139">
        <f>+G285*$N$9</f>
        <v>0</v>
      </c>
      <c r="I285" s="134">
        <f t="shared" si="91"/>
        <v>0</v>
      </c>
      <c r="J285" s="56"/>
    </row>
    <row r="286" spans="2:10" ht="14.1" customHeight="1" x14ac:dyDescent="0.25">
      <c r="B286" s="53"/>
      <c r="C286" s="379"/>
      <c r="D286" s="381"/>
      <c r="E286" s="379"/>
      <c r="F286" s="370"/>
      <c r="G286" s="370"/>
      <c r="H286" s="139"/>
      <c r="I286" s="134"/>
      <c r="J286" s="56"/>
    </row>
    <row r="287" spans="2:10" ht="14.1" customHeight="1" x14ac:dyDescent="0.25">
      <c r="B287" s="53"/>
      <c r="C287" s="379"/>
      <c r="D287" s="381"/>
      <c r="E287" s="379"/>
      <c r="F287" s="370"/>
      <c r="G287" s="370"/>
      <c r="H287" s="139"/>
      <c r="I287" s="134"/>
      <c r="J287" s="56"/>
    </row>
    <row r="288" spans="2:10" ht="14.1" customHeight="1" x14ac:dyDescent="0.25">
      <c r="B288" s="53"/>
      <c r="C288" s="379"/>
      <c r="D288" s="381"/>
      <c r="E288" s="379"/>
      <c r="F288" s="370"/>
      <c r="G288" s="370">
        <v>0</v>
      </c>
      <c r="H288" s="139">
        <f>+G288*$N$9</f>
        <v>0</v>
      </c>
      <c r="I288" s="134">
        <f t="shared" ref="I288:I289" si="92">+F288*H288</f>
        <v>0</v>
      </c>
      <c r="J288" s="56"/>
    </row>
    <row r="289" spans="1:11" ht="14.1" customHeight="1" thickBot="1" x14ac:dyDescent="0.3">
      <c r="B289" s="53"/>
      <c r="C289" s="379"/>
      <c r="D289" s="381"/>
      <c r="E289" s="379"/>
      <c r="F289" s="370"/>
      <c r="G289" s="370">
        <v>0</v>
      </c>
      <c r="H289" s="139">
        <f>+G289*$N$9</f>
        <v>0</v>
      </c>
      <c r="I289" s="296">
        <f t="shared" si="92"/>
        <v>0</v>
      </c>
      <c r="J289" s="56"/>
    </row>
    <row r="290" spans="1:11" ht="14.1" customHeight="1" thickBot="1" x14ac:dyDescent="0.3">
      <c r="B290" s="53"/>
      <c r="C290" s="227"/>
      <c r="D290" s="227"/>
      <c r="E290" s="226" t="s">
        <v>23</v>
      </c>
      <c r="F290" s="176">
        <f>SUM(F280:F289)</f>
        <v>0</v>
      </c>
      <c r="G290" s="176">
        <f>SUM(G280:G289)</f>
        <v>0</v>
      </c>
      <c r="H290" s="303"/>
      <c r="I290" s="297">
        <f>ROUND(SUM(I280:I289),-3)</f>
        <v>0</v>
      </c>
      <c r="J290" s="56"/>
    </row>
    <row r="291" spans="1:11" ht="14.1" customHeight="1" x14ac:dyDescent="0.25">
      <c r="B291" s="53"/>
      <c r="C291" s="436" t="str">
        <f>IF(Principal!D17=2,"Periodo - "&amp;Principal!D16+2&amp;" - "&amp;1,"Periodo - "&amp;Principal!D16+3&amp;" - "&amp;2)</f>
        <v>Periodo - 2029 - 2</v>
      </c>
      <c r="D291" s="436"/>
      <c r="E291" s="436"/>
      <c r="F291" s="436"/>
      <c r="G291" s="436"/>
      <c r="H291" s="436"/>
      <c r="I291" s="437"/>
      <c r="J291" s="56"/>
    </row>
    <row r="292" spans="1:11" ht="14.1" customHeight="1" x14ac:dyDescent="0.25">
      <c r="B292" s="53"/>
      <c r="C292" s="379"/>
      <c r="D292" s="381"/>
      <c r="E292" s="379"/>
      <c r="F292" s="370">
        <v>0</v>
      </c>
      <c r="G292" s="370"/>
      <c r="H292" s="139">
        <f>+G292*$N$11</f>
        <v>0</v>
      </c>
      <c r="I292" s="134">
        <f t="shared" ref="I292:I294" si="93">+F292*H292</f>
        <v>0</v>
      </c>
      <c r="J292" s="56"/>
    </row>
    <row r="293" spans="1:11" ht="14.1" customHeight="1" x14ac:dyDescent="0.25">
      <c r="B293" s="53"/>
      <c r="C293" s="379"/>
      <c r="D293" s="381"/>
      <c r="E293" s="379"/>
      <c r="F293" s="370">
        <v>5</v>
      </c>
      <c r="G293" s="370">
        <v>0</v>
      </c>
      <c r="H293" s="139">
        <f>+G293*$N$9</f>
        <v>0</v>
      </c>
      <c r="I293" s="134">
        <f t="shared" si="93"/>
        <v>0</v>
      </c>
      <c r="J293" s="56"/>
    </row>
    <row r="294" spans="1:11" ht="14.1" customHeight="1" x14ac:dyDescent="0.25">
      <c r="B294" s="53"/>
      <c r="C294" s="379"/>
      <c r="D294" s="381"/>
      <c r="E294" s="379"/>
      <c r="F294" s="370"/>
      <c r="G294" s="370">
        <v>0</v>
      </c>
      <c r="H294" s="139">
        <f>+G294*$N$9</f>
        <v>0</v>
      </c>
      <c r="I294" s="134">
        <f t="shared" si="93"/>
        <v>0</v>
      </c>
      <c r="J294" s="56"/>
    </row>
    <row r="295" spans="1:11" ht="14.1" customHeight="1" x14ac:dyDescent="0.25">
      <c r="B295" s="53"/>
      <c r="C295" s="379"/>
      <c r="D295" s="381"/>
      <c r="E295" s="379"/>
      <c r="F295" s="370"/>
      <c r="G295" s="370"/>
      <c r="H295" s="139"/>
      <c r="I295" s="134"/>
      <c r="J295" s="56"/>
    </row>
    <row r="296" spans="1:11" ht="14.1" customHeight="1" x14ac:dyDescent="0.25">
      <c r="B296" s="53"/>
      <c r="C296" s="379"/>
      <c r="D296" s="381"/>
      <c r="E296" s="379"/>
      <c r="F296" s="370"/>
      <c r="G296" s="370">
        <v>0</v>
      </c>
      <c r="H296" s="139">
        <f>+G296*$N$9</f>
        <v>0</v>
      </c>
      <c r="I296" s="134">
        <f>+F296*H296</f>
        <v>0</v>
      </c>
      <c r="J296" s="56"/>
    </row>
    <row r="297" spans="1:11" ht="14.1" customHeight="1" x14ac:dyDescent="0.25">
      <c r="B297" s="53"/>
      <c r="C297" s="379"/>
      <c r="D297" s="381"/>
      <c r="E297" s="379"/>
      <c r="F297" s="370"/>
      <c r="G297" s="370">
        <v>0</v>
      </c>
      <c r="H297" s="139">
        <f>+G297*$N$9</f>
        <v>0</v>
      </c>
      <c r="I297" s="134">
        <f t="shared" ref="I297" si="94">+F297*H297</f>
        <v>0</v>
      </c>
      <c r="J297" s="56"/>
    </row>
    <row r="298" spans="1:11" ht="14.1" customHeight="1" x14ac:dyDescent="0.25">
      <c r="B298" s="53"/>
      <c r="C298" s="379"/>
      <c r="D298" s="381"/>
      <c r="E298" s="379"/>
      <c r="F298" s="370"/>
      <c r="G298" s="370"/>
      <c r="H298" s="139"/>
      <c r="I298" s="134"/>
      <c r="J298" s="56"/>
    </row>
    <row r="299" spans="1:11" ht="14.1" customHeight="1" x14ac:dyDescent="0.25">
      <c r="B299" s="53"/>
      <c r="C299" s="379"/>
      <c r="D299" s="381"/>
      <c r="E299" s="379"/>
      <c r="F299" s="370"/>
      <c r="G299" s="370"/>
      <c r="H299" s="139"/>
      <c r="I299" s="134"/>
      <c r="J299" s="56"/>
    </row>
    <row r="300" spans="1:11" ht="14.1" customHeight="1" x14ac:dyDescent="0.25">
      <c r="B300" s="53"/>
      <c r="C300" s="379"/>
      <c r="D300" s="381"/>
      <c r="E300" s="379"/>
      <c r="F300" s="370"/>
      <c r="G300" s="370">
        <v>0</v>
      </c>
      <c r="H300" s="139">
        <f>+G300*$N$9</f>
        <v>0</v>
      </c>
      <c r="I300" s="134">
        <f t="shared" ref="I300:I301" si="95">+F300*H300</f>
        <v>0</v>
      </c>
      <c r="J300" s="56"/>
    </row>
    <row r="301" spans="1:11" ht="14.1" customHeight="1" thickBot="1" x14ac:dyDescent="0.3">
      <c r="B301" s="53"/>
      <c r="C301" s="379"/>
      <c r="D301" s="381"/>
      <c r="E301" s="379"/>
      <c r="F301" s="370"/>
      <c r="G301" s="370">
        <v>0</v>
      </c>
      <c r="H301" s="139">
        <f>+G301*$N$9</f>
        <v>0</v>
      </c>
      <c r="I301" s="296">
        <f t="shared" si="95"/>
        <v>0</v>
      </c>
      <c r="J301" s="56"/>
    </row>
    <row r="302" spans="1:11" ht="14.1" customHeight="1" thickBot="1" x14ac:dyDescent="0.3">
      <c r="B302" s="53"/>
      <c r="C302" s="227"/>
      <c r="D302" s="227"/>
      <c r="E302" s="226" t="s">
        <v>23</v>
      </c>
      <c r="F302" s="176">
        <f>SUM(F292:F301)</f>
        <v>5</v>
      </c>
      <c r="G302" s="176">
        <f>SUM(G292:G301)</f>
        <v>0</v>
      </c>
      <c r="H302" s="303"/>
      <c r="I302" s="297">
        <f>ROUND(SUM(I292:I301),-3)</f>
        <v>0</v>
      </c>
      <c r="J302" s="56"/>
    </row>
    <row r="303" spans="1:11" ht="26.45" customHeight="1" thickBot="1" x14ac:dyDescent="0.3">
      <c r="B303" s="58"/>
      <c r="C303" s="229"/>
      <c r="D303" s="229"/>
      <c r="E303" s="228" t="s">
        <v>123</v>
      </c>
      <c r="F303" s="179">
        <f>F254+F242+F230+F218+F266+F278+F290+F302</f>
        <v>5</v>
      </c>
      <c r="G303" s="179">
        <f>G254+G242+G230+G218+G266+G278+G290+G302</f>
        <v>10</v>
      </c>
      <c r="H303" s="304"/>
      <c r="I303" s="305">
        <f>I254+I242+I230+I218+I266+I278+I290+I302</f>
        <v>0</v>
      </c>
      <c r="J303" s="59"/>
      <c r="K303" s="274"/>
    </row>
    <row r="304" spans="1:11" ht="17.45" customHeight="1" thickBot="1" x14ac:dyDescent="0.3">
      <c r="A304" s="172"/>
      <c r="B304" s="170"/>
      <c r="C304" s="60"/>
      <c r="D304" s="60"/>
      <c r="E304" s="60"/>
      <c r="F304" s="55"/>
      <c r="G304" s="55"/>
      <c r="H304" s="55"/>
      <c r="I304" s="55"/>
      <c r="J304" s="56"/>
    </row>
    <row r="305" spans="1:44" ht="14.1" customHeight="1" thickBot="1" x14ac:dyDescent="0.3">
      <c r="A305" s="172"/>
      <c r="B305" s="170"/>
      <c r="C305" s="449" t="s">
        <v>147</v>
      </c>
      <c r="D305" s="449"/>
      <c r="E305" s="449"/>
      <c r="F305" s="449"/>
      <c r="G305" s="449"/>
      <c r="H305" s="449"/>
      <c r="I305" s="449"/>
      <c r="J305" s="56"/>
    </row>
    <row r="306" spans="1:44" ht="35.450000000000003" customHeight="1" x14ac:dyDescent="0.25">
      <c r="B306" s="171"/>
      <c r="C306" s="107" t="s">
        <v>156</v>
      </c>
      <c r="D306" s="2" t="s">
        <v>139</v>
      </c>
      <c r="E306" s="2" t="s">
        <v>69</v>
      </c>
      <c r="F306" s="434" t="s">
        <v>129</v>
      </c>
      <c r="G306" s="435"/>
      <c r="H306" s="2" t="s">
        <v>130</v>
      </c>
      <c r="I306" s="2" t="s">
        <v>6</v>
      </c>
      <c r="J306" s="59"/>
      <c r="K306" s="274"/>
      <c r="L306" s="447" t="s">
        <v>171</v>
      </c>
      <c r="M306" s="399" t="s">
        <v>166</v>
      </c>
      <c r="N306" s="399" t="s">
        <v>170</v>
      </c>
      <c r="O306" s="399" t="s">
        <v>188</v>
      </c>
      <c r="AP306" s="42"/>
      <c r="AQ306" s="42"/>
      <c r="AR306" s="42"/>
    </row>
    <row r="307" spans="1:44" ht="14.1" customHeight="1" thickBot="1" x14ac:dyDescent="0.3">
      <c r="B307" s="58"/>
      <c r="C307" s="436" t="s">
        <v>185</v>
      </c>
      <c r="D307" s="436"/>
      <c r="E307" s="436"/>
      <c r="F307" s="436"/>
      <c r="G307" s="436"/>
      <c r="H307" s="436"/>
      <c r="I307" s="435"/>
      <c r="J307" s="56"/>
      <c r="L307" s="448"/>
      <c r="M307" s="400">
        <v>2026</v>
      </c>
      <c r="N307" s="401">
        <v>1750905</v>
      </c>
      <c r="O307" s="402">
        <v>1.0920000000000001</v>
      </c>
      <c r="AP307" s="42"/>
      <c r="AQ307" s="42"/>
      <c r="AR307" s="42"/>
    </row>
    <row r="308" spans="1:44" ht="14.1" customHeight="1" x14ac:dyDescent="0.25">
      <c r="B308" s="58"/>
      <c r="C308" s="379" t="s">
        <v>184</v>
      </c>
      <c r="D308" s="381" t="s">
        <v>141</v>
      </c>
      <c r="E308" s="383" t="s">
        <v>62</v>
      </c>
      <c r="F308" s="432">
        <v>0</v>
      </c>
      <c r="G308" s="433"/>
      <c r="H308" s="224">
        <f>IF(D308="Director",3,0.5)</f>
        <v>3</v>
      </c>
      <c r="I308" s="134">
        <f>+H308*F308*$N$310</f>
        <v>0</v>
      </c>
      <c r="J308" s="56"/>
      <c r="L308" s="403"/>
      <c r="M308" s="400">
        <f>M307+1</f>
        <v>2027</v>
      </c>
      <c r="N308" s="401">
        <v>1844578</v>
      </c>
      <c r="O308" s="398"/>
      <c r="AP308" s="42"/>
      <c r="AQ308" s="42"/>
      <c r="AR308" s="42"/>
    </row>
    <row r="309" spans="1:44" ht="14.1" customHeight="1" x14ac:dyDescent="0.25">
      <c r="B309" s="58"/>
      <c r="C309" s="379"/>
      <c r="D309" s="381" t="s">
        <v>141</v>
      </c>
      <c r="E309" s="383" t="s">
        <v>61</v>
      </c>
      <c r="F309" s="432"/>
      <c r="G309" s="433"/>
      <c r="H309" s="224">
        <f t="shared" ref="H309:H322" si="96">IF(D309="Director",3,0.5)</f>
        <v>3</v>
      </c>
      <c r="I309" s="134">
        <f>+H309*F309*N311</f>
        <v>0</v>
      </c>
      <c r="J309" s="56"/>
      <c r="L309" s="398"/>
      <c r="M309" s="400">
        <f t="shared" ref="M309:M311" si="97">M308+1</f>
        <v>2028</v>
      </c>
      <c r="N309" s="401">
        <f>+N308*$O$307</f>
        <v>2014279.1760000002</v>
      </c>
      <c r="O309" s="398"/>
      <c r="AP309" s="42"/>
      <c r="AQ309" s="42"/>
      <c r="AR309" s="42"/>
    </row>
    <row r="310" spans="1:44" ht="14.1" customHeight="1" x14ac:dyDescent="0.25">
      <c r="B310" s="58"/>
      <c r="C310" s="379"/>
      <c r="D310" s="381"/>
      <c r="E310" s="383" t="s">
        <v>126</v>
      </c>
      <c r="F310" s="432"/>
      <c r="G310" s="433"/>
      <c r="H310" s="224">
        <f t="shared" si="96"/>
        <v>0.5</v>
      </c>
      <c r="I310" s="134">
        <f>+H310*F310*N310</f>
        <v>0</v>
      </c>
      <c r="J310" s="56"/>
      <c r="L310" s="398"/>
      <c r="M310" s="400">
        <f t="shared" si="97"/>
        <v>2029</v>
      </c>
      <c r="N310" s="401">
        <f>+N309*$O$307</f>
        <v>2199592.8601920004</v>
      </c>
      <c r="O310" s="398"/>
      <c r="AP310" s="42"/>
      <c r="AQ310" s="42"/>
      <c r="AR310" s="42"/>
    </row>
    <row r="311" spans="1:44" ht="14.1" customHeight="1" x14ac:dyDescent="0.25">
      <c r="B311" s="58"/>
      <c r="C311" s="379"/>
      <c r="D311" s="381"/>
      <c r="E311" s="383" t="s">
        <v>126</v>
      </c>
      <c r="F311" s="432"/>
      <c r="G311" s="433"/>
      <c r="H311" s="224">
        <f t="shared" si="96"/>
        <v>0.5</v>
      </c>
      <c r="I311" s="134">
        <f t="shared" ref="I311:I322" si="98">+H311*F311*O311</f>
        <v>0</v>
      </c>
      <c r="J311" s="56"/>
      <c r="L311" s="398"/>
      <c r="M311" s="400">
        <f t="shared" si="97"/>
        <v>2030</v>
      </c>
      <c r="N311" s="401">
        <f>+N310*$O$307</f>
        <v>2401955.4033296648</v>
      </c>
      <c r="O311" s="397"/>
    </row>
    <row r="312" spans="1:44" ht="14.1" customHeight="1" x14ac:dyDescent="0.25">
      <c r="B312" s="58"/>
      <c r="C312" s="379"/>
      <c r="D312" s="381"/>
      <c r="E312" s="383" t="s">
        <v>126</v>
      </c>
      <c r="F312" s="432"/>
      <c r="G312" s="433"/>
      <c r="H312" s="224">
        <f t="shared" si="96"/>
        <v>0.5</v>
      </c>
      <c r="I312" s="134">
        <f t="shared" si="98"/>
        <v>0</v>
      </c>
      <c r="J312" s="56"/>
      <c r="O312" s="259"/>
    </row>
    <row r="313" spans="1:44" ht="14.1" customHeight="1" x14ac:dyDescent="0.25">
      <c r="B313" s="58"/>
      <c r="C313" s="379"/>
      <c r="D313" s="381"/>
      <c r="E313" s="383" t="s">
        <v>126</v>
      </c>
      <c r="F313" s="432"/>
      <c r="G313" s="433"/>
      <c r="H313" s="224">
        <f t="shared" si="96"/>
        <v>0.5</v>
      </c>
      <c r="I313" s="134">
        <f t="shared" si="98"/>
        <v>0</v>
      </c>
      <c r="J313" s="56"/>
    </row>
    <row r="314" spans="1:44" ht="14.1" customHeight="1" x14ac:dyDescent="0.25">
      <c r="B314" s="58"/>
      <c r="C314" s="379"/>
      <c r="D314" s="381"/>
      <c r="E314" s="383" t="s">
        <v>126</v>
      </c>
      <c r="F314" s="432"/>
      <c r="G314" s="433"/>
      <c r="H314" s="224">
        <f t="shared" si="96"/>
        <v>0.5</v>
      </c>
      <c r="I314" s="134">
        <f t="shared" si="98"/>
        <v>0</v>
      </c>
      <c r="J314" s="56"/>
    </row>
    <row r="315" spans="1:44" ht="14.1" customHeight="1" x14ac:dyDescent="0.25">
      <c r="B315" s="53"/>
      <c r="C315" s="373"/>
      <c r="D315" s="381"/>
      <c r="E315" s="383" t="s">
        <v>126</v>
      </c>
      <c r="F315" s="432"/>
      <c r="G315" s="433"/>
      <c r="H315" s="224">
        <f t="shared" si="96"/>
        <v>0.5</v>
      </c>
      <c r="I315" s="134">
        <f t="shared" si="98"/>
        <v>0</v>
      </c>
      <c r="J315" s="54"/>
      <c r="K315" s="44"/>
      <c r="AL315" s="42"/>
      <c r="AM315" s="42"/>
      <c r="AN315" s="42"/>
      <c r="AO315" s="42"/>
      <c r="AP315" s="42"/>
      <c r="AQ315" s="42"/>
      <c r="AR315" s="42"/>
    </row>
    <row r="316" spans="1:44" ht="12.95" customHeight="1" x14ac:dyDescent="0.25">
      <c r="B316" s="53"/>
      <c r="C316" s="379" t="s">
        <v>158</v>
      </c>
      <c r="D316" s="381"/>
      <c r="E316" s="383" t="s">
        <v>126</v>
      </c>
      <c r="F316" s="432"/>
      <c r="G316" s="433"/>
      <c r="H316" s="224">
        <f t="shared" si="96"/>
        <v>0.5</v>
      </c>
      <c r="I316" s="134">
        <f t="shared" si="98"/>
        <v>0</v>
      </c>
      <c r="J316" s="54"/>
      <c r="K316" s="44"/>
      <c r="AL316" s="42"/>
      <c r="AM316" s="42"/>
      <c r="AN316" s="42"/>
      <c r="AO316" s="42"/>
      <c r="AP316" s="42"/>
      <c r="AQ316" s="42"/>
      <c r="AR316" s="42"/>
    </row>
    <row r="317" spans="1:44" ht="14.1" customHeight="1" x14ac:dyDescent="0.25">
      <c r="B317" s="53"/>
      <c r="C317" s="379" t="s">
        <v>158</v>
      </c>
      <c r="D317" s="381"/>
      <c r="E317" s="383" t="s">
        <v>126</v>
      </c>
      <c r="F317" s="432"/>
      <c r="G317" s="433"/>
      <c r="H317" s="224">
        <f t="shared" si="96"/>
        <v>0.5</v>
      </c>
      <c r="I317" s="134">
        <f t="shared" si="98"/>
        <v>0</v>
      </c>
      <c r="J317" s="54"/>
      <c r="K317" s="44"/>
      <c r="AL317" s="42"/>
      <c r="AM317" s="42"/>
      <c r="AN317" s="42"/>
      <c r="AO317" s="42"/>
      <c r="AP317" s="42"/>
      <c r="AQ317" s="42"/>
      <c r="AR317" s="42"/>
    </row>
    <row r="318" spans="1:44" ht="14.1" customHeight="1" x14ac:dyDescent="0.25">
      <c r="B318" s="58"/>
      <c r="C318" s="379" t="s">
        <v>158</v>
      </c>
      <c r="D318" s="381"/>
      <c r="E318" s="383" t="s">
        <v>126</v>
      </c>
      <c r="F318" s="432"/>
      <c r="G318" s="433"/>
      <c r="H318" s="224">
        <f t="shared" si="96"/>
        <v>0.5</v>
      </c>
      <c r="I318" s="134">
        <f t="shared" si="98"/>
        <v>0</v>
      </c>
      <c r="J318" s="56"/>
    </row>
    <row r="319" spans="1:44" ht="14.1" customHeight="1" x14ac:dyDescent="0.25">
      <c r="B319" s="58"/>
      <c r="C319" s="379" t="s">
        <v>158</v>
      </c>
      <c r="D319" s="381"/>
      <c r="E319" s="383" t="s">
        <v>126</v>
      </c>
      <c r="F319" s="432"/>
      <c r="G319" s="433"/>
      <c r="H319" s="224">
        <f t="shared" si="96"/>
        <v>0.5</v>
      </c>
      <c r="I319" s="134">
        <f t="shared" si="98"/>
        <v>0</v>
      </c>
      <c r="J319" s="56"/>
    </row>
    <row r="320" spans="1:44" ht="14.1" customHeight="1" x14ac:dyDescent="0.25">
      <c r="B320" s="58"/>
      <c r="C320" s="379" t="s">
        <v>158</v>
      </c>
      <c r="D320" s="381"/>
      <c r="E320" s="383" t="s">
        <v>126</v>
      </c>
      <c r="F320" s="432"/>
      <c r="G320" s="433"/>
      <c r="H320" s="224">
        <f t="shared" si="96"/>
        <v>0.5</v>
      </c>
      <c r="I320" s="134">
        <f t="shared" si="98"/>
        <v>0</v>
      </c>
      <c r="J320" s="56"/>
    </row>
    <row r="321" spans="2:44" ht="14.1" customHeight="1" x14ac:dyDescent="0.25">
      <c r="B321" s="58"/>
      <c r="C321" s="379" t="s">
        <v>158</v>
      </c>
      <c r="D321" s="381"/>
      <c r="E321" s="383" t="s">
        <v>126</v>
      </c>
      <c r="F321" s="432"/>
      <c r="G321" s="433"/>
      <c r="H321" s="224">
        <f t="shared" si="96"/>
        <v>0.5</v>
      </c>
      <c r="I321" s="134">
        <f t="shared" si="98"/>
        <v>0</v>
      </c>
      <c r="J321" s="56"/>
    </row>
    <row r="322" spans="2:44" ht="14.1" customHeight="1" thickBot="1" x14ac:dyDescent="0.3">
      <c r="B322" s="58"/>
      <c r="C322" s="379" t="s">
        <v>158</v>
      </c>
      <c r="D322" s="381"/>
      <c r="E322" s="383" t="s">
        <v>126</v>
      </c>
      <c r="F322" s="432"/>
      <c r="G322" s="433"/>
      <c r="H322" s="224">
        <f t="shared" si="96"/>
        <v>0.5</v>
      </c>
      <c r="I322" s="134">
        <f t="shared" si="98"/>
        <v>0</v>
      </c>
      <c r="J322" s="56"/>
    </row>
    <row r="323" spans="2:44" ht="14.1" customHeight="1" thickBot="1" x14ac:dyDescent="0.3">
      <c r="B323" s="58"/>
      <c r="C323" s="227"/>
      <c r="D323" s="227"/>
      <c r="E323" s="226" t="s">
        <v>142</v>
      </c>
      <c r="F323" s="445">
        <f>SUM(F308:F322)</f>
        <v>0</v>
      </c>
      <c r="G323" s="446"/>
      <c r="H323" s="303"/>
      <c r="I323" s="297">
        <f>ROUND(SUM(I308:I322),-3)</f>
        <v>0</v>
      </c>
      <c r="J323" s="56"/>
    </row>
    <row r="324" spans="2:44" ht="35.450000000000003" customHeight="1" x14ac:dyDescent="0.25">
      <c r="B324" s="171"/>
      <c r="C324" s="107" t="s">
        <v>157</v>
      </c>
      <c r="D324" s="2" t="s">
        <v>139</v>
      </c>
      <c r="E324" s="2" t="s">
        <v>145</v>
      </c>
      <c r="F324" s="434" t="s">
        <v>129</v>
      </c>
      <c r="G324" s="435"/>
      <c r="H324" s="2" t="s">
        <v>130</v>
      </c>
      <c r="I324" s="211" t="s">
        <v>6</v>
      </c>
      <c r="J324" s="59"/>
      <c r="K324" s="274"/>
    </row>
    <row r="325" spans="2:44" ht="14.1" customHeight="1" x14ac:dyDescent="0.25">
      <c r="B325" s="58"/>
      <c r="C325" s="436" t="str">
        <f>+C307</f>
        <v>PERIODO:2026-1</v>
      </c>
      <c r="D325" s="436"/>
      <c r="E325" s="436"/>
      <c r="F325" s="436"/>
      <c r="G325" s="436"/>
      <c r="H325" s="436"/>
      <c r="I325" s="435"/>
      <c r="J325" s="56"/>
    </row>
    <row r="326" spans="2:44" ht="14.1" customHeight="1" x14ac:dyDescent="0.25">
      <c r="B326" s="58"/>
      <c r="C326" s="379"/>
      <c r="D326" s="381" t="s">
        <v>140</v>
      </c>
      <c r="E326" s="383" t="s">
        <v>61</v>
      </c>
      <c r="F326" s="432">
        <v>0</v>
      </c>
      <c r="G326" s="433"/>
      <c r="H326" s="224">
        <f>IF(D326="Director",3,0.5)</f>
        <v>0.5</v>
      </c>
      <c r="I326" s="134">
        <f>+H326*F326*$N$310</f>
        <v>0</v>
      </c>
      <c r="J326" s="56"/>
      <c r="L326" s="201"/>
    </row>
    <row r="327" spans="2:44" ht="14.1" customHeight="1" x14ac:dyDescent="0.25">
      <c r="B327" s="58"/>
      <c r="C327" s="379"/>
      <c r="D327" s="381" t="s">
        <v>140</v>
      </c>
      <c r="E327" s="383" t="s">
        <v>126</v>
      </c>
      <c r="F327" s="432"/>
      <c r="G327" s="433"/>
      <c r="H327" s="224">
        <f t="shared" ref="H327:H340" si="99">IF(D327="Director",3,0.5)</f>
        <v>0.5</v>
      </c>
      <c r="I327" s="134">
        <f t="shared" ref="I327:I328" si="100">+H327*F327*$N$310</f>
        <v>0</v>
      </c>
      <c r="J327" s="56"/>
    </row>
    <row r="328" spans="2:44" ht="14.1" customHeight="1" x14ac:dyDescent="0.25">
      <c r="B328" s="58"/>
      <c r="C328" s="379"/>
      <c r="D328" s="381" t="s">
        <v>140</v>
      </c>
      <c r="E328" s="383" t="s">
        <v>126</v>
      </c>
      <c r="F328" s="432"/>
      <c r="G328" s="433"/>
      <c r="H328" s="224">
        <f t="shared" si="99"/>
        <v>0.5</v>
      </c>
      <c r="I328" s="134">
        <f t="shared" si="100"/>
        <v>0</v>
      </c>
      <c r="J328" s="56"/>
    </row>
    <row r="329" spans="2:44" ht="14.1" customHeight="1" x14ac:dyDescent="0.25">
      <c r="B329" s="58"/>
      <c r="C329" s="379"/>
      <c r="D329" s="381" t="s">
        <v>186</v>
      </c>
      <c r="E329" s="383" t="s">
        <v>126</v>
      </c>
      <c r="F329" s="432"/>
      <c r="G329" s="433"/>
      <c r="H329" s="224">
        <f t="shared" si="99"/>
        <v>0.5</v>
      </c>
      <c r="I329" s="134">
        <f t="shared" ref="I329:I340" si="101">+H329*F329*O311</f>
        <v>0</v>
      </c>
      <c r="J329" s="56"/>
    </row>
    <row r="330" spans="2:44" ht="14.1" customHeight="1" x14ac:dyDescent="0.25">
      <c r="B330" s="58"/>
      <c r="C330" s="379"/>
      <c r="D330" s="381"/>
      <c r="E330" s="383" t="s">
        <v>126</v>
      </c>
      <c r="F330" s="432"/>
      <c r="G330" s="433"/>
      <c r="H330" s="224">
        <f t="shared" si="99"/>
        <v>0.5</v>
      </c>
      <c r="I330" s="134">
        <f t="shared" si="101"/>
        <v>0</v>
      </c>
      <c r="J330" s="56"/>
    </row>
    <row r="331" spans="2:44" ht="14.1" customHeight="1" x14ac:dyDescent="0.25">
      <c r="B331" s="58"/>
      <c r="C331" s="379"/>
      <c r="D331" s="381"/>
      <c r="E331" s="383" t="s">
        <v>126</v>
      </c>
      <c r="F331" s="432"/>
      <c r="G331" s="433"/>
      <c r="H331" s="224">
        <f t="shared" si="99"/>
        <v>0.5</v>
      </c>
      <c r="I331" s="134">
        <f t="shared" si="101"/>
        <v>0</v>
      </c>
      <c r="J331" s="56"/>
    </row>
    <row r="332" spans="2:44" ht="14.1" customHeight="1" x14ac:dyDescent="0.25">
      <c r="B332" s="58"/>
      <c r="C332" s="379"/>
      <c r="D332" s="381"/>
      <c r="E332" s="383" t="s">
        <v>126</v>
      </c>
      <c r="F332" s="432"/>
      <c r="G332" s="433"/>
      <c r="H332" s="224">
        <f t="shared" si="99"/>
        <v>0.5</v>
      </c>
      <c r="I332" s="134">
        <f t="shared" si="101"/>
        <v>0</v>
      </c>
      <c r="J332" s="56"/>
    </row>
    <row r="333" spans="2:44" ht="14.1" customHeight="1" x14ac:dyDescent="0.25">
      <c r="B333" s="53"/>
      <c r="C333" s="379"/>
      <c r="D333" s="381"/>
      <c r="E333" s="383" t="s">
        <v>126</v>
      </c>
      <c r="F333" s="432"/>
      <c r="G333" s="433"/>
      <c r="H333" s="224">
        <f t="shared" si="99"/>
        <v>0.5</v>
      </c>
      <c r="I333" s="134">
        <f t="shared" si="101"/>
        <v>0</v>
      </c>
      <c r="J333" s="54"/>
      <c r="K333" s="44"/>
      <c r="AL333" s="42"/>
      <c r="AM333" s="42"/>
      <c r="AN333" s="42"/>
      <c r="AO333" s="42"/>
      <c r="AP333" s="42"/>
      <c r="AQ333" s="42"/>
      <c r="AR333" s="42"/>
    </row>
    <row r="334" spans="2:44" ht="12.95" customHeight="1" x14ac:dyDescent="0.25">
      <c r="B334" s="53"/>
      <c r="C334" s="379"/>
      <c r="D334" s="381"/>
      <c r="E334" s="383" t="s">
        <v>126</v>
      </c>
      <c r="F334" s="432"/>
      <c r="G334" s="433"/>
      <c r="H334" s="224">
        <f t="shared" si="99"/>
        <v>0.5</v>
      </c>
      <c r="I334" s="134">
        <f t="shared" si="101"/>
        <v>0</v>
      </c>
      <c r="J334" s="54"/>
      <c r="K334" s="44"/>
      <c r="AL334" s="42"/>
      <c r="AM334" s="42"/>
      <c r="AN334" s="42"/>
      <c r="AO334" s="42"/>
      <c r="AP334" s="42"/>
      <c r="AQ334" s="42"/>
      <c r="AR334" s="42"/>
    </row>
    <row r="335" spans="2:44" ht="14.1" customHeight="1" x14ac:dyDescent="0.25">
      <c r="B335" s="53"/>
      <c r="C335" s="379"/>
      <c r="D335" s="381"/>
      <c r="E335" s="383" t="s">
        <v>126</v>
      </c>
      <c r="F335" s="432"/>
      <c r="G335" s="433"/>
      <c r="H335" s="224">
        <f t="shared" si="99"/>
        <v>0.5</v>
      </c>
      <c r="I335" s="134">
        <f t="shared" si="101"/>
        <v>0</v>
      </c>
      <c r="J335" s="54"/>
      <c r="K335" s="44"/>
      <c r="AL335" s="42"/>
      <c r="AM335" s="42"/>
      <c r="AN335" s="42"/>
      <c r="AO335" s="42"/>
      <c r="AP335" s="42"/>
      <c r="AQ335" s="42"/>
      <c r="AR335" s="42"/>
    </row>
    <row r="336" spans="2:44" ht="14.1" customHeight="1" x14ac:dyDescent="0.25">
      <c r="B336" s="58"/>
      <c r="C336" s="379"/>
      <c r="D336" s="381"/>
      <c r="E336" s="383" t="s">
        <v>126</v>
      </c>
      <c r="F336" s="432"/>
      <c r="G336" s="433"/>
      <c r="H336" s="224">
        <f t="shared" si="99"/>
        <v>0.5</v>
      </c>
      <c r="I336" s="134">
        <f t="shared" si="101"/>
        <v>0</v>
      </c>
      <c r="J336" s="56"/>
    </row>
    <row r="337" spans="2:10" ht="14.1" customHeight="1" x14ac:dyDescent="0.25">
      <c r="B337" s="58"/>
      <c r="C337" s="379"/>
      <c r="D337" s="381"/>
      <c r="E337" s="383" t="s">
        <v>126</v>
      </c>
      <c r="F337" s="432"/>
      <c r="G337" s="433"/>
      <c r="H337" s="224">
        <f t="shared" si="99"/>
        <v>0.5</v>
      </c>
      <c r="I337" s="134">
        <f t="shared" si="101"/>
        <v>0</v>
      </c>
      <c r="J337" s="56"/>
    </row>
    <row r="338" spans="2:10" ht="14.1" customHeight="1" x14ac:dyDescent="0.25">
      <c r="B338" s="58"/>
      <c r="C338" s="379"/>
      <c r="D338" s="381"/>
      <c r="E338" s="383" t="s">
        <v>126</v>
      </c>
      <c r="F338" s="432"/>
      <c r="G338" s="433"/>
      <c r="H338" s="224">
        <f t="shared" si="99"/>
        <v>0.5</v>
      </c>
      <c r="I338" s="134">
        <f t="shared" si="101"/>
        <v>0</v>
      </c>
      <c r="J338" s="56"/>
    </row>
    <row r="339" spans="2:10" ht="14.1" customHeight="1" x14ac:dyDescent="0.25">
      <c r="B339" s="58"/>
      <c r="C339" s="379"/>
      <c r="D339" s="381"/>
      <c r="E339" s="383" t="s">
        <v>126</v>
      </c>
      <c r="F339" s="432"/>
      <c r="G339" s="433"/>
      <c r="H339" s="224">
        <f t="shared" si="99"/>
        <v>0.5</v>
      </c>
      <c r="I339" s="134">
        <f t="shared" si="101"/>
        <v>0</v>
      </c>
      <c r="J339" s="56"/>
    </row>
    <row r="340" spans="2:10" ht="14.1" customHeight="1" thickBot="1" x14ac:dyDescent="0.3">
      <c r="B340" s="58"/>
      <c r="C340" s="379"/>
      <c r="D340" s="381"/>
      <c r="E340" s="383" t="s">
        <v>126</v>
      </c>
      <c r="F340" s="432"/>
      <c r="G340" s="433"/>
      <c r="H340" s="224">
        <f t="shared" si="99"/>
        <v>0.5</v>
      </c>
      <c r="I340" s="134">
        <f t="shared" si="101"/>
        <v>0</v>
      </c>
      <c r="J340" s="56"/>
    </row>
    <row r="341" spans="2:10" ht="14.1" customHeight="1" thickBot="1" x14ac:dyDescent="0.3">
      <c r="B341" s="58"/>
      <c r="C341" s="227"/>
      <c r="D341" s="227"/>
      <c r="E341" s="226" t="s">
        <v>143</v>
      </c>
      <c r="F341" s="445">
        <f>SUM(F326:F340)</f>
        <v>0</v>
      </c>
      <c r="G341" s="446"/>
      <c r="H341" s="303"/>
      <c r="I341" s="297">
        <f>ROUND(SUM(I326:I340),-3)</f>
        <v>0</v>
      </c>
      <c r="J341" s="56"/>
    </row>
    <row r="342" spans="2:10" ht="42" customHeight="1" x14ac:dyDescent="0.25">
      <c r="B342" s="58"/>
      <c r="C342" s="229"/>
      <c r="D342" s="229"/>
      <c r="E342" s="306" t="s">
        <v>144</v>
      </c>
      <c r="F342" s="65"/>
      <c r="G342" s="65"/>
      <c r="H342" s="307"/>
      <c r="I342" s="309">
        <f>+I341+I323</f>
        <v>0</v>
      </c>
      <c r="J342" s="56"/>
    </row>
    <row r="343" spans="2:10" ht="48" customHeight="1" thickBot="1" x14ac:dyDescent="0.3">
      <c r="B343" s="58"/>
      <c r="C343" s="230"/>
      <c r="D343" s="230"/>
      <c r="E343" s="231" t="s">
        <v>132</v>
      </c>
      <c r="F343" s="151"/>
      <c r="G343" s="151"/>
      <c r="H343" s="308"/>
      <c r="I343" s="310">
        <f>+I342+I303+I104+I203</f>
        <v>0</v>
      </c>
      <c r="J343" s="56"/>
    </row>
    <row r="344" spans="2:10" ht="14.1" customHeight="1" thickBot="1" x14ac:dyDescent="0.3">
      <c r="B344" s="173"/>
      <c r="C344" s="61"/>
      <c r="D344" s="61"/>
      <c r="E344" s="61"/>
      <c r="F344" s="62"/>
      <c r="G344" s="62"/>
      <c r="H344" s="62"/>
      <c r="I344" s="63"/>
      <c r="J344" s="174"/>
    </row>
    <row r="345" spans="2:10" ht="24.75" customHeight="1" x14ac:dyDescent="0.25">
      <c r="I345" s="273" t="s">
        <v>125</v>
      </c>
    </row>
  </sheetData>
  <sheetProtection algorithmName="SHA-512" hashValue="1KqOa6CjGl64ete44+F9KXpAsHpm4rqhUqujaDUjn7MdRSOl6ZLLmql/Dvblo/RMrwPbdOGsrbt+GVY7SMKg5w==" saltValue="LgJWvDxF44OsfhAct6VT1Q==" spinCount="100000" sheet="1"/>
  <mergeCells count="68">
    <mergeCell ref="F329:G329"/>
    <mergeCell ref="C255:I255"/>
    <mergeCell ref="C267:I267"/>
    <mergeCell ref="L8:L10"/>
    <mergeCell ref="F323:G323"/>
    <mergeCell ref="F317:G317"/>
    <mergeCell ref="F306:G306"/>
    <mergeCell ref="F308:G308"/>
    <mergeCell ref="F319:G319"/>
    <mergeCell ref="F320:G320"/>
    <mergeCell ref="C279:I279"/>
    <mergeCell ref="C291:I291"/>
    <mergeCell ref="C243:I243"/>
    <mergeCell ref="F322:G322"/>
    <mergeCell ref="F315:G315"/>
    <mergeCell ref="F316:G316"/>
    <mergeCell ref="F341:G341"/>
    <mergeCell ref="L306:L307"/>
    <mergeCell ref="C105:I105"/>
    <mergeCell ref="C107:I107"/>
    <mergeCell ref="C119:I119"/>
    <mergeCell ref="C131:I131"/>
    <mergeCell ref="C143:I143"/>
    <mergeCell ref="C155:I155"/>
    <mergeCell ref="C167:I167"/>
    <mergeCell ref="C179:I179"/>
    <mergeCell ref="C191:I191"/>
    <mergeCell ref="C207:I207"/>
    <mergeCell ref="F321:G321"/>
    <mergeCell ref="F314:G314"/>
    <mergeCell ref="C305:I305"/>
    <mergeCell ref="C231:I231"/>
    <mergeCell ref="C2:I2"/>
    <mergeCell ref="C5:I5"/>
    <mergeCell ref="C6:I6"/>
    <mergeCell ref="C205:I205"/>
    <mergeCell ref="C44:I44"/>
    <mergeCell ref="C56:I56"/>
    <mergeCell ref="C68:I68"/>
    <mergeCell ref="C80:I80"/>
    <mergeCell ref="C92:I92"/>
    <mergeCell ref="C8:I8"/>
    <mergeCell ref="C20:I20"/>
    <mergeCell ref="C32:I32"/>
    <mergeCell ref="C219:I219"/>
    <mergeCell ref="C307:I307"/>
    <mergeCell ref="F318:G318"/>
    <mergeCell ref="F309:G309"/>
    <mergeCell ref="F310:G310"/>
    <mergeCell ref="F311:G311"/>
    <mergeCell ref="F312:G312"/>
    <mergeCell ref="F313:G313"/>
    <mergeCell ref="F339:G339"/>
    <mergeCell ref="F340:G340"/>
    <mergeCell ref="F332:G332"/>
    <mergeCell ref="F333:G333"/>
    <mergeCell ref="F324:G324"/>
    <mergeCell ref="F326:G326"/>
    <mergeCell ref="F327:G327"/>
    <mergeCell ref="F328:G328"/>
    <mergeCell ref="F334:G334"/>
    <mergeCell ref="F335:G335"/>
    <mergeCell ref="F336:G336"/>
    <mergeCell ref="F337:G337"/>
    <mergeCell ref="F338:G338"/>
    <mergeCell ref="F330:G330"/>
    <mergeCell ref="F331:G331"/>
    <mergeCell ref="C325:I325"/>
  </mergeCells>
  <phoneticPr fontId="10" type="noConversion"/>
  <hyperlinks>
    <hyperlink ref="I345" location="'Costo Coordinador y Monitor'!A1" display="Siguiente &gt;&gt;&gt;" xr:uid="{00000000-0004-0000-0100-000000000000}"/>
  </hyperlinks>
  <pageMargins left="0.39370078740157483" right="0.24" top="0.39370078740157483" bottom="0.97" header="0.31496062992125984" footer="0.31496062992125984"/>
  <pageSetup scale="8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Hoja1!$D$4:$D$16</xm:f>
          </x14:formula1>
          <xm:sqref>G21:G30 G33:G42 G9:G18 G45:G54 G208:G217 G220:G229 G232:G241 F315:F317 F333:F335 G244:G253 G57:G66 G256:G265 G268:G277 G280:G289 G292:G301 G69:G78 G81:G90 G93:G102 G108:G117 G120:G129 G192:G201 G132:G141 G156:G165 G168:G177 G180:G189 G144:G153</xm:sqref>
        </x14:dataValidation>
        <x14:dataValidation type="list" allowBlank="1" showInputMessage="1" showErrorMessage="1" xr:uid="{00000000-0002-0000-0100-000001000000}">
          <x14:formula1>
            <xm:f>Hoja1!$F$31:$F$40</xm:f>
          </x14:formula1>
          <xm:sqref>E9:E18 E21:E30 E33:E42 E45:E54 E308:E322 E326:E340 E57:E60 E62:E66 E69:E72 E74:E78 E81:E84 E86:E90 E93:E96 E98:E102 E197:E201 E120:E129 E132:E141 E144:E153 E156:E159 E161:E165 E168:E171 E173:E177 E180:E183 E185:E189 E192:E195 E108:E117</xm:sqref>
        </x14:dataValidation>
        <x14:dataValidation type="list" allowBlank="1" showInputMessage="1" showErrorMessage="1" xr:uid="{00000000-0002-0000-0100-000002000000}">
          <x14:formula1>
            <xm:f>Hoja1!$I$31:$I$41</xm:f>
          </x14:formula1>
          <xm:sqref>F336:F340 F308:F314 F318:F322 F326:F332</xm:sqref>
        </x14:dataValidation>
        <x14:dataValidation type="list" allowBlank="1" showInputMessage="1" showErrorMessage="1" xr:uid="{00000000-0002-0000-0100-000003000000}">
          <x14:formula1>
            <xm:f>Hoja1!$A$14:$B$14</xm:f>
          </x14:formula1>
          <xm:sqref>D326:D340 D308:D322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1"/>
  <sheetViews>
    <sheetView zoomScale="90" zoomScaleNormal="90" zoomScaleSheetLayoutView="100" workbookViewId="0">
      <selection activeCell="E17" sqref="E17"/>
    </sheetView>
  </sheetViews>
  <sheetFormatPr baseColWidth="10" defaultColWidth="11.42578125" defaultRowHeight="12" x14ac:dyDescent="0.2"/>
  <cols>
    <col min="1" max="2" width="1.7109375" style="72" customWidth="1"/>
    <col min="3" max="3" width="45.28515625" style="72" customWidth="1"/>
    <col min="4" max="4" width="9.140625" style="73" customWidth="1"/>
    <col min="5" max="5" width="16.42578125" style="72" customWidth="1"/>
    <col min="6" max="10" width="15.5703125" style="72" customWidth="1"/>
    <col min="11" max="11" width="18.28515625" style="72" customWidth="1"/>
    <col min="12" max="12" width="15.5703125" style="72" customWidth="1"/>
    <col min="13" max="13" width="18" style="72" customWidth="1"/>
    <col min="14" max="14" width="1.7109375" style="72" customWidth="1"/>
    <col min="15" max="15" width="12.28515625" style="72" customWidth="1"/>
    <col min="16" max="16" width="20.7109375" style="72" customWidth="1"/>
    <col min="17" max="17" width="10.85546875" style="73" bestFit="1" customWidth="1"/>
    <col min="18" max="18" width="11.42578125" style="72"/>
    <col min="19" max="19" width="5.85546875" style="72" customWidth="1"/>
    <col min="20" max="16384" width="11.42578125" style="72"/>
  </cols>
  <sheetData>
    <row r="2" spans="2:17" ht="43.9" customHeight="1" x14ac:dyDescent="0.25">
      <c r="C2" s="456" t="s">
        <v>224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2:17" ht="17.25" thickBot="1" x14ac:dyDescent="0.35">
      <c r="C3" s="457" t="s">
        <v>180</v>
      </c>
      <c r="D3" s="457"/>
      <c r="E3" s="457"/>
      <c r="F3" s="457"/>
      <c r="G3" s="457"/>
      <c r="H3" s="457"/>
      <c r="I3" s="457"/>
      <c r="J3" s="457"/>
      <c r="K3" s="457"/>
      <c r="L3" s="457"/>
      <c r="M3" s="457"/>
    </row>
    <row r="4" spans="2:17" ht="16.5" x14ac:dyDescent="0.3">
      <c r="B4" s="9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7" ht="14.45" customHeight="1" x14ac:dyDescent="0.2">
      <c r="B5" s="99"/>
      <c r="C5" s="458" t="s">
        <v>159</v>
      </c>
      <c r="D5" s="459"/>
      <c r="E5" s="454" t="str">
        <f>"Periodo - "&amp;Principal!D16&amp;" - "&amp;Principal!D17</f>
        <v>Periodo - 2026 - 1</v>
      </c>
      <c r="F5" s="454" t="str">
        <f>IF(Principal!D17=2,"Periodo - "&amp;Principal!D16+1&amp;" - "&amp;1,"Periodo - "&amp;Principal!D16&amp;" - "&amp;2)</f>
        <v>Periodo - 2026 - 2</v>
      </c>
      <c r="G5" s="461" t="str">
        <f>"Periodo - "&amp;Principal!D16+1&amp;" - "&amp;Principal!D17</f>
        <v>Periodo - 2027 - 1</v>
      </c>
      <c r="H5" s="461" t="str">
        <f>IF(Principal!D17=2,"Periodo - "&amp;Principal!D16+2&amp;" - "&amp;1,"Periodo - "&amp;Principal!D16+1&amp;" - "&amp;2)</f>
        <v>Periodo - 2027 - 2</v>
      </c>
      <c r="I5" s="461" t="str">
        <f>IF(Principal!D17=2,"Periodo - "&amp;Principal!D16+2&amp;" - "&amp;1,"Periodo - "&amp;Principal!D16+2&amp;" - "&amp;1)</f>
        <v>Periodo - 2028 - 1</v>
      </c>
      <c r="J5" s="461" t="str">
        <f>IF(Principal!D17=2,"Periodo - "&amp;Principal!D16+2&amp;" - "&amp;1,"Periodo - "&amp;Principal!D16+2&amp;" - "&amp;2)</f>
        <v>Periodo - 2028 - 2</v>
      </c>
      <c r="K5" s="461" t="str">
        <f>IF(Principal!D17=2,"Periodo - "&amp;Principal!D16+2&amp;" - "&amp;1,"Periodo - "&amp;Principal!D16+3&amp;" - "&amp;1)</f>
        <v>Periodo - 2029 - 1</v>
      </c>
      <c r="L5" s="461" t="str">
        <f>IF(Principal!D17=2,"Periodo - "&amp;Principal!D16+2&amp;" - "&amp;1,"Periodo - "&amp;Principal!D16+3&amp;" - "&amp;2)</f>
        <v>Periodo - 2029 - 2</v>
      </c>
      <c r="M5" s="454" t="s">
        <v>23</v>
      </c>
      <c r="N5" s="91"/>
    </row>
    <row r="6" spans="2:17" ht="7.15" customHeight="1" x14ac:dyDescent="0.2">
      <c r="B6" s="99"/>
      <c r="C6" s="460"/>
      <c r="D6" s="437"/>
      <c r="E6" s="455"/>
      <c r="F6" s="455"/>
      <c r="G6" s="461"/>
      <c r="H6" s="461"/>
      <c r="I6" s="461"/>
      <c r="J6" s="461"/>
      <c r="K6" s="461"/>
      <c r="L6" s="461"/>
      <c r="M6" s="455"/>
      <c r="N6" s="92"/>
      <c r="O6" s="85"/>
      <c r="P6" s="85"/>
      <c r="Q6" s="79"/>
    </row>
    <row r="7" spans="2:17" s="86" customFormat="1" ht="15.6" customHeight="1" x14ac:dyDescent="0.2">
      <c r="B7" s="100"/>
      <c r="C7" s="434" t="s">
        <v>223</v>
      </c>
      <c r="D7" s="435"/>
      <c r="E7" s="70">
        <f>SUM(E8:E10)</f>
        <v>0</v>
      </c>
      <c r="F7" s="70">
        <f>SUM(F8:F10)</f>
        <v>0</v>
      </c>
      <c r="G7" s="70">
        <f>SUM(G8:G10)</f>
        <v>0</v>
      </c>
      <c r="H7" s="70">
        <f t="shared" ref="H7:L7" si="0">SUM(H8:H10)</f>
        <v>0</v>
      </c>
      <c r="I7" s="70">
        <f>SUM(I8:I10)</f>
        <v>0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70">
        <f>ROUND(SUM(M8:M10),-3)</f>
        <v>0</v>
      </c>
      <c r="N7" s="93"/>
      <c r="O7" s="87"/>
      <c r="P7" s="87"/>
      <c r="Q7" s="88"/>
    </row>
    <row r="8" spans="2:17" ht="16.899999999999999" customHeight="1" x14ac:dyDescent="0.2">
      <c r="B8" s="99"/>
      <c r="C8" s="81" t="s">
        <v>222</v>
      </c>
      <c r="D8" s="277">
        <v>0</v>
      </c>
      <c r="E8" s="71">
        <f>+D8*E18*4</f>
        <v>0</v>
      </c>
      <c r="F8" s="71">
        <f>+E8</f>
        <v>0</v>
      </c>
      <c r="G8" s="384"/>
      <c r="H8" s="384"/>
      <c r="I8" s="384"/>
      <c r="J8" s="384"/>
      <c r="K8" s="384"/>
      <c r="L8" s="384"/>
      <c r="M8" s="82">
        <f>SUM(E8:L8)</f>
        <v>0</v>
      </c>
      <c r="N8" s="94"/>
      <c r="O8" s="74"/>
      <c r="P8" s="74"/>
      <c r="Q8" s="74"/>
    </row>
    <row r="9" spans="2:17" ht="14.1" customHeight="1" x14ac:dyDescent="0.2">
      <c r="B9" s="99"/>
      <c r="C9" s="81" t="s">
        <v>120</v>
      </c>
      <c r="D9" s="277">
        <v>0</v>
      </c>
      <c r="E9" s="71">
        <f>+D9*F18</f>
        <v>0</v>
      </c>
      <c r="F9" s="71">
        <f>+E9</f>
        <v>0</v>
      </c>
      <c r="G9" s="384"/>
      <c r="H9" s="384"/>
      <c r="I9" s="384"/>
      <c r="J9" s="384"/>
      <c r="K9" s="384"/>
      <c r="L9" s="384"/>
      <c r="M9" s="82">
        <f t="shared" ref="M9:M10" si="1">SUM(E9:L9)</f>
        <v>0</v>
      </c>
      <c r="N9" s="94"/>
      <c r="O9" s="74"/>
      <c r="P9" s="74"/>
      <c r="Q9" s="74"/>
    </row>
    <row r="10" spans="2:17" ht="13.5" customHeight="1" x14ac:dyDescent="0.2">
      <c r="B10" s="99"/>
      <c r="C10" s="84" t="s">
        <v>121</v>
      </c>
      <c r="D10" s="359"/>
      <c r="E10" s="385"/>
      <c r="F10" s="385"/>
      <c r="G10" s="385"/>
      <c r="H10" s="385"/>
      <c r="I10" s="385"/>
      <c r="J10" s="385"/>
      <c r="K10" s="385"/>
      <c r="L10" s="385"/>
      <c r="M10" s="83">
        <f t="shared" si="1"/>
        <v>0</v>
      </c>
      <c r="N10" s="94"/>
      <c r="O10" s="74"/>
      <c r="P10" s="74"/>
      <c r="Q10" s="75"/>
    </row>
    <row r="11" spans="2:17" ht="12.75" thickBot="1" x14ac:dyDescent="0.25">
      <c r="B11" s="101"/>
      <c r="C11" s="96"/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7"/>
      <c r="O11" s="74"/>
      <c r="P11" s="74"/>
      <c r="Q11" s="75"/>
    </row>
    <row r="12" spans="2:17" x14ac:dyDescent="0.2">
      <c r="C12" s="74"/>
      <c r="D12" s="75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2:17" ht="19.5" thickBot="1" x14ac:dyDescent="0.25">
      <c r="C13" s="74"/>
      <c r="D13" s="75"/>
      <c r="E13" s="74"/>
      <c r="F13" s="74"/>
      <c r="G13" s="74"/>
      <c r="H13" s="148"/>
      <c r="I13" s="148"/>
      <c r="J13" s="148"/>
      <c r="K13" s="148"/>
      <c r="L13" s="278" t="s">
        <v>125</v>
      </c>
      <c r="M13" s="74"/>
      <c r="N13" s="74"/>
      <c r="O13" s="74"/>
      <c r="P13" s="74"/>
      <c r="Q13" s="75"/>
    </row>
    <row r="14" spans="2:17" ht="15" customHeight="1" x14ac:dyDescent="0.2">
      <c r="C14" s="74"/>
      <c r="D14" s="75"/>
      <c r="E14" s="275" t="str">
        <f>+'Costo Docentes'!O306</f>
        <v>INCREMENTO 9,2%</v>
      </c>
      <c r="F14" s="74"/>
      <c r="G14" s="74"/>
      <c r="H14" s="462" t="s">
        <v>227</v>
      </c>
      <c r="I14" s="463"/>
      <c r="J14" s="74"/>
      <c r="K14" s="74"/>
      <c r="L14" s="74"/>
      <c r="M14" s="74"/>
      <c r="N14" s="74"/>
      <c r="O14" s="74"/>
      <c r="P14" s="74"/>
      <c r="Q14" s="75"/>
    </row>
    <row r="15" spans="2:17" ht="15" customHeight="1" x14ac:dyDescent="0.2">
      <c r="C15" s="74"/>
      <c r="D15" s="75"/>
      <c r="E15" s="276">
        <f>+'Costo Docentes'!O307</f>
        <v>1.0920000000000001</v>
      </c>
      <c r="F15" s="74"/>
      <c r="G15" s="74"/>
      <c r="H15" s="464"/>
      <c r="I15" s="465"/>
      <c r="J15" s="74"/>
      <c r="K15" s="74"/>
      <c r="L15" s="74"/>
      <c r="M15" s="74"/>
      <c r="N15" s="74"/>
      <c r="O15" s="74"/>
      <c r="P15" s="74"/>
      <c r="Q15" s="75"/>
    </row>
    <row r="16" spans="2:17" ht="12" customHeight="1" thickBot="1" x14ac:dyDescent="0.25">
      <c r="D16" s="275" t="s">
        <v>166</v>
      </c>
      <c r="E16" s="275" t="s">
        <v>170</v>
      </c>
      <c r="F16" s="279" t="s">
        <v>172</v>
      </c>
      <c r="G16" s="74"/>
      <c r="H16" s="464"/>
      <c r="I16" s="465"/>
      <c r="J16" s="74"/>
      <c r="K16" s="74"/>
      <c r="L16" s="74"/>
      <c r="M16" s="74"/>
      <c r="N16" s="74"/>
      <c r="O16" s="74"/>
      <c r="P16" s="74"/>
      <c r="Q16" s="75"/>
    </row>
    <row r="17" spans="3:17" ht="15.75" thickBot="1" x14ac:dyDescent="0.3">
      <c r="C17" s="361" t="s">
        <v>196</v>
      </c>
      <c r="D17" s="14">
        <f>+'Costo Docentes'!M307</f>
        <v>2026</v>
      </c>
      <c r="E17" s="13">
        <f>+'Costo Docentes'!N307</f>
        <v>1750905</v>
      </c>
      <c r="F17" s="280">
        <v>9300</v>
      </c>
      <c r="G17" s="74"/>
      <c r="H17" s="466"/>
      <c r="I17" s="467"/>
      <c r="J17" s="74"/>
      <c r="K17" s="74"/>
      <c r="L17" s="74"/>
      <c r="M17" s="74"/>
      <c r="N17" s="74"/>
      <c r="O17" s="74"/>
      <c r="P17" s="74"/>
      <c r="Q17" s="75"/>
    </row>
    <row r="18" spans="3:17" ht="15" x14ac:dyDescent="0.25">
      <c r="C18" s="452" t="s">
        <v>171</v>
      </c>
      <c r="D18" s="19">
        <f>+'Costo Docentes'!M308</f>
        <v>2027</v>
      </c>
      <c r="E18" s="13">
        <f>+'Costo Docentes'!N308</f>
        <v>1844578</v>
      </c>
      <c r="F18" s="281">
        <f>+F17*$E$15</f>
        <v>10155.6</v>
      </c>
    </row>
    <row r="19" spans="3:17" ht="15.75" thickBot="1" x14ac:dyDescent="0.3">
      <c r="C19" s="453"/>
      <c r="D19" s="19">
        <f>+'Costo Docentes'!M309</f>
        <v>2028</v>
      </c>
      <c r="E19" s="13">
        <f>+'Costo Docentes'!N309</f>
        <v>2014279.1760000002</v>
      </c>
      <c r="F19" s="281">
        <f t="shared" ref="F19:F21" si="2">+F18*$E$15</f>
        <v>11089.915200000001</v>
      </c>
    </row>
    <row r="20" spans="3:17" ht="15" x14ac:dyDescent="0.25">
      <c r="C20" s="44"/>
      <c r="D20" s="19">
        <f>+'Costo Docentes'!M310</f>
        <v>2029</v>
      </c>
      <c r="E20" s="13">
        <f>+'Costo Docentes'!N310</f>
        <v>2199592.8601920004</v>
      </c>
      <c r="F20" s="281">
        <f t="shared" si="2"/>
        <v>12110.187398400003</v>
      </c>
    </row>
    <row r="21" spans="3:17" ht="15" x14ac:dyDescent="0.25">
      <c r="D21" s="19">
        <f>+'Costo Docentes'!M311</f>
        <v>2030</v>
      </c>
      <c r="E21" s="13">
        <f>+'Costo Docentes'!N311</f>
        <v>2401955.4033296648</v>
      </c>
      <c r="F21" s="281">
        <f t="shared" si="2"/>
        <v>13224.324639052804</v>
      </c>
    </row>
  </sheetData>
  <mergeCells count="15">
    <mergeCell ref="C18:C19"/>
    <mergeCell ref="M5:M6"/>
    <mergeCell ref="C7:D7"/>
    <mergeCell ref="C2:M2"/>
    <mergeCell ref="C3:M3"/>
    <mergeCell ref="C5:D6"/>
    <mergeCell ref="E5:E6"/>
    <mergeCell ref="F5:F6"/>
    <mergeCell ref="G5:G6"/>
    <mergeCell ref="H5:H6"/>
    <mergeCell ref="I5:I6"/>
    <mergeCell ref="J5:J6"/>
    <mergeCell ref="K5:K6"/>
    <mergeCell ref="L5:L6"/>
    <mergeCell ref="H14:I17"/>
  </mergeCells>
  <hyperlinks>
    <hyperlink ref="L13" location="'Presupuesto Detallado Gastos'!A1" display="Siguiente &gt;&gt;&gt;" xr:uid="{00000000-0004-0000-0200-000000000000}"/>
  </hyperlinks>
  <pageMargins left="0.39370078740157483" right="0" top="0.19685039370078741" bottom="0.39370078740157483" header="0.31496062992125984" footer="0.31496062992125984"/>
  <pageSetup scale="82" orientation="landscape" r:id="rId1"/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Hoja1!$F$4:$F$6</xm:f>
          </x14:formula1>
          <xm:sqref>D8</xm:sqref>
        </x14:dataValidation>
        <x14:dataValidation type="list" allowBlank="1" showInputMessage="1" showErrorMessage="1" xr:uid="{00000000-0002-0000-0200-000001000000}">
          <x14:formula1>
            <xm:f>Hoja1!$J$31:$J$44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O47"/>
  <sheetViews>
    <sheetView topLeftCell="B1" zoomScale="90" zoomScaleNormal="90" workbookViewId="0">
      <selection activeCell="I20" sqref="I20"/>
    </sheetView>
  </sheetViews>
  <sheetFormatPr baseColWidth="10" defaultRowHeight="15" x14ac:dyDescent="0.25"/>
  <cols>
    <col min="2" max="2" width="42.28515625" customWidth="1"/>
    <col min="3" max="3" width="8.140625" bestFit="1" customWidth="1"/>
    <col min="4" max="4" width="14.42578125" customWidth="1"/>
    <col min="6" max="6" width="49.7109375" customWidth="1"/>
    <col min="7" max="7" width="18.140625" customWidth="1"/>
    <col min="8" max="8" width="16.140625" customWidth="1"/>
    <col min="9" max="9" width="15.7109375" customWidth="1"/>
    <col min="12" max="12" width="26.7109375" customWidth="1"/>
    <col min="15" max="15" width="12.28515625" customWidth="1"/>
  </cols>
  <sheetData>
    <row r="3" spans="1:12" x14ac:dyDescent="0.25">
      <c r="B3" t="s">
        <v>1</v>
      </c>
      <c r="D3" t="s">
        <v>70</v>
      </c>
      <c r="F3" t="s">
        <v>75</v>
      </c>
    </row>
    <row r="4" spans="1:12" x14ac:dyDescent="0.25">
      <c r="B4" t="s">
        <v>59</v>
      </c>
      <c r="D4">
        <v>1</v>
      </c>
      <c r="F4">
        <v>1</v>
      </c>
    </row>
    <row r="5" spans="1:12" x14ac:dyDescent="0.25">
      <c r="B5" t="s">
        <v>60</v>
      </c>
      <c r="D5">
        <v>2</v>
      </c>
      <c r="F5">
        <v>2</v>
      </c>
    </row>
    <row r="6" spans="1:12" x14ac:dyDescent="0.25">
      <c r="B6" t="s">
        <v>61</v>
      </c>
      <c r="D6">
        <v>3</v>
      </c>
      <c r="F6">
        <v>0</v>
      </c>
      <c r="J6" t="s">
        <v>141</v>
      </c>
    </row>
    <row r="7" spans="1:12" x14ac:dyDescent="0.25">
      <c r="B7" t="s">
        <v>62</v>
      </c>
      <c r="D7">
        <v>4</v>
      </c>
      <c r="H7" t="s">
        <v>151</v>
      </c>
      <c r="J7" t="e">
        <f>IF('Costo Docentes'!#REF!="Director",4,1)</f>
        <v>#REF!</v>
      </c>
      <c r="L7" t="s">
        <v>152</v>
      </c>
    </row>
    <row r="8" spans="1:12" x14ac:dyDescent="0.25">
      <c r="B8" t="s">
        <v>63</v>
      </c>
      <c r="D8">
        <v>5</v>
      </c>
      <c r="H8">
        <v>2019</v>
      </c>
      <c r="L8">
        <v>1</v>
      </c>
    </row>
    <row r="9" spans="1:12" x14ac:dyDescent="0.25">
      <c r="B9" t="s">
        <v>64</v>
      </c>
      <c r="D9">
        <v>6</v>
      </c>
      <c r="H9">
        <v>2020</v>
      </c>
      <c r="L9">
        <v>2</v>
      </c>
    </row>
    <row r="10" spans="1:12" x14ac:dyDescent="0.25">
      <c r="B10" t="s">
        <v>65</v>
      </c>
      <c r="D10">
        <v>7</v>
      </c>
      <c r="H10">
        <v>2021</v>
      </c>
    </row>
    <row r="11" spans="1:12" x14ac:dyDescent="0.25">
      <c r="B11" t="s">
        <v>66</v>
      </c>
      <c r="D11">
        <v>8</v>
      </c>
      <c r="H11">
        <v>2022</v>
      </c>
    </row>
    <row r="12" spans="1:12" x14ac:dyDescent="0.25">
      <c r="B12" t="s">
        <v>67</v>
      </c>
      <c r="D12">
        <v>9</v>
      </c>
      <c r="H12">
        <v>2023</v>
      </c>
    </row>
    <row r="13" spans="1:12" x14ac:dyDescent="0.25">
      <c r="D13">
        <v>10</v>
      </c>
    </row>
    <row r="14" spans="1:12" x14ac:dyDescent="0.25">
      <c r="A14" t="s">
        <v>141</v>
      </c>
      <c r="B14" t="s">
        <v>140</v>
      </c>
      <c r="D14">
        <v>11</v>
      </c>
    </row>
    <row r="15" spans="1:12" x14ac:dyDescent="0.25">
      <c r="A15">
        <v>4</v>
      </c>
      <c r="B15">
        <v>1</v>
      </c>
      <c r="D15">
        <v>12</v>
      </c>
      <c r="L15" s="25" t="s">
        <v>21</v>
      </c>
    </row>
    <row r="16" spans="1:12" x14ac:dyDescent="0.25">
      <c r="D16">
        <v>0</v>
      </c>
      <c r="L16" s="22" t="s">
        <v>56</v>
      </c>
    </row>
    <row r="17" spans="2:15" x14ac:dyDescent="0.25">
      <c r="L17" s="23" t="s">
        <v>57</v>
      </c>
    </row>
    <row r="18" spans="2:15" ht="29.45" customHeight="1" x14ac:dyDescent="0.25">
      <c r="B18" t="s">
        <v>79</v>
      </c>
      <c r="H18" s="18" t="s">
        <v>73</v>
      </c>
      <c r="I18" t="s">
        <v>74</v>
      </c>
      <c r="L18" s="24" t="s">
        <v>83</v>
      </c>
    </row>
    <row r="19" spans="2:15" ht="28.15" customHeight="1" x14ac:dyDescent="0.25">
      <c r="B19" s="1" t="s">
        <v>76</v>
      </c>
      <c r="C19" s="16" t="s">
        <v>51</v>
      </c>
      <c r="D19" s="17" t="s">
        <v>34</v>
      </c>
      <c r="E19" s="12" t="s">
        <v>72</v>
      </c>
      <c r="F19" s="18" t="s">
        <v>58</v>
      </c>
      <c r="G19" s="18" t="s">
        <v>72</v>
      </c>
      <c r="H19" s="19">
        <v>2019</v>
      </c>
      <c r="I19" s="13">
        <v>828116</v>
      </c>
      <c r="L19" s="26" t="s">
        <v>53</v>
      </c>
    </row>
    <row r="20" spans="2:15" x14ac:dyDescent="0.25">
      <c r="B20" s="1" t="s">
        <v>77</v>
      </c>
      <c r="C20" s="14">
        <v>2022</v>
      </c>
      <c r="D20" s="15">
        <v>16441</v>
      </c>
      <c r="E20" s="3">
        <v>1.103</v>
      </c>
      <c r="F20" s="11">
        <v>6625</v>
      </c>
      <c r="G20" s="3">
        <v>1.06</v>
      </c>
      <c r="H20" s="19">
        <v>2020</v>
      </c>
      <c r="I20" s="13">
        <f>+I19*G20</f>
        <v>877802.96000000008</v>
      </c>
      <c r="L20" s="21"/>
    </row>
    <row r="21" spans="2:15" x14ac:dyDescent="0.25">
      <c r="B21" s="1" t="s">
        <v>78</v>
      </c>
      <c r="C21" s="14">
        <v>2023</v>
      </c>
      <c r="D21" s="15">
        <f>+D20*$E$20</f>
        <v>18134.422999999999</v>
      </c>
      <c r="F21" s="11">
        <f>+F20*G20</f>
        <v>7022.5</v>
      </c>
      <c r="G21" s="3"/>
      <c r="H21" s="19">
        <v>2021</v>
      </c>
      <c r="I21" s="13">
        <v>908526</v>
      </c>
    </row>
    <row r="22" spans="2:15" x14ac:dyDescent="0.25">
      <c r="B22" s="1" t="s">
        <v>80</v>
      </c>
      <c r="C22" s="14">
        <v>2024</v>
      </c>
      <c r="D22" s="15">
        <f t="shared" ref="D22:D25" si="0">+D21*$E$20</f>
        <v>20002.268569</v>
      </c>
      <c r="F22" s="11">
        <f>+F21*G20</f>
        <v>7443.85</v>
      </c>
      <c r="G22" s="3"/>
      <c r="H22" s="19">
        <v>2022</v>
      </c>
      <c r="I22" s="13">
        <f>+I21*G20</f>
        <v>963037.56</v>
      </c>
    </row>
    <row r="23" spans="2:15" x14ac:dyDescent="0.25">
      <c r="B23" s="1" t="s">
        <v>55</v>
      </c>
      <c r="C23" s="14">
        <v>2025</v>
      </c>
      <c r="D23" s="15">
        <f t="shared" si="0"/>
        <v>22062.502231606999</v>
      </c>
      <c r="F23" s="11">
        <f>+F22*G20</f>
        <v>7890.4810000000007</v>
      </c>
      <c r="G23" s="3"/>
      <c r="H23" s="19">
        <v>2023</v>
      </c>
      <c r="I23" s="13">
        <f>+I22*G20</f>
        <v>1020819.8136000001</v>
      </c>
      <c r="N23" t="s">
        <v>137</v>
      </c>
      <c r="O23" t="s">
        <v>138</v>
      </c>
    </row>
    <row r="24" spans="2:15" x14ac:dyDescent="0.25">
      <c r="B24" s="1" t="s">
        <v>54</v>
      </c>
      <c r="C24" s="14">
        <v>2026</v>
      </c>
      <c r="D24" s="15">
        <f t="shared" si="0"/>
        <v>24334.939961462518</v>
      </c>
      <c r="F24" s="11">
        <f>+F23*G20</f>
        <v>8363.9098600000016</v>
      </c>
      <c r="G24" s="3"/>
      <c r="H24" s="19">
        <v>2024</v>
      </c>
      <c r="I24" s="13">
        <f>+I23*G20</f>
        <v>1082069.0024160002</v>
      </c>
      <c r="N24">
        <v>1.6949380000000001</v>
      </c>
      <c r="O24">
        <v>160</v>
      </c>
    </row>
    <row r="25" spans="2:15" x14ac:dyDescent="0.25">
      <c r="B25" s="1" t="s">
        <v>52</v>
      </c>
      <c r="C25" s="14">
        <v>2027</v>
      </c>
      <c r="D25" s="15">
        <f t="shared" si="0"/>
        <v>26841.438777493157</v>
      </c>
      <c r="F25" s="11">
        <f>+F24*G20</f>
        <v>8865.7444516000014</v>
      </c>
      <c r="G25" s="3"/>
    </row>
    <row r="26" spans="2:15" x14ac:dyDescent="0.25">
      <c r="B26" s="1" t="s">
        <v>81</v>
      </c>
    </row>
    <row r="27" spans="2:15" x14ac:dyDescent="0.25">
      <c r="B27" s="20" t="s">
        <v>82</v>
      </c>
    </row>
    <row r="30" spans="2:15" x14ac:dyDescent="0.25">
      <c r="D30" t="s">
        <v>135</v>
      </c>
      <c r="F30" t="s">
        <v>1</v>
      </c>
      <c r="I30" t="s">
        <v>129</v>
      </c>
      <c r="J30" t="s">
        <v>122</v>
      </c>
      <c r="L30" t="s">
        <v>124</v>
      </c>
    </row>
    <row r="31" spans="2:15" x14ac:dyDescent="0.25">
      <c r="D31" t="s">
        <v>133</v>
      </c>
      <c r="F31" t="s">
        <v>59</v>
      </c>
      <c r="I31">
        <v>1</v>
      </c>
      <c r="J31" s="234">
        <v>0</v>
      </c>
      <c r="L31">
        <v>3</v>
      </c>
    </row>
    <row r="32" spans="2:15" x14ac:dyDescent="0.25">
      <c r="D32" t="s">
        <v>134</v>
      </c>
      <c r="F32" t="s">
        <v>60</v>
      </c>
      <c r="I32">
        <v>2</v>
      </c>
      <c r="J32" s="234">
        <v>0.05</v>
      </c>
      <c r="L32">
        <v>3.5</v>
      </c>
    </row>
    <row r="33" spans="6:12" x14ac:dyDescent="0.25">
      <c r="F33" t="s">
        <v>61</v>
      </c>
      <c r="I33">
        <v>3</v>
      </c>
      <c r="J33" s="234">
        <v>0.1</v>
      </c>
      <c r="L33">
        <v>4</v>
      </c>
    </row>
    <row r="34" spans="6:12" x14ac:dyDescent="0.25">
      <c r="F34" t="s">
        <v>62</v>
      </c>
      <c r="I34">
        <v>4</v>
      </c>
      <c r="J34" s="234">
        <v>0.15</v>
      </c>
      <c r="L34">
        <v>4.5</v>
      </c>
    </row>
    <row r="35" spans="6:12" x14ac:dyDescent="0.25">
      <c r="F35" t="s">
        <v>63</v>
      </c>
      <c r="I35">
        <v>5</v>
      </c>
      <c r="J35" s="234">
        <v>0.2</v>
      </c>
      <c r="L35">
        <v>5</v>
      </c>
    </row>
    <row r="36" spans="6:12" x14ac:dyDescent="0.25">
      <c r="F36" t="s">
        <v>64</v>
      </c>
      <c r="I36">
        <v>6</v>
      </c>
      <c r="J36" s="234">
        <v>0.25</v>
      </c>
      <c r="L36">
        <v>5.5</v>
      </c>
    </row>
    <row r="37" spans="6:12" x14ac:dyDescent="0.25">
      <c r="F37" t="s">
        <v>65</v>
      </c>
      <c r="I37">
        <v>7</v>
      </c>
      <c r="J37" s="234">
        <v>0.3</v>
      </c>
      <c r="L37">
        <v>6</v>
      </c>
    </row>
    <row r="38" spans="6:12" x14ac:dyDescent="0.25">
      <c r="F38" t="s">
        <v>66</v>
      </c>
      <c r="I38">
        <v>8</v>
      </c>
      <c r="J38" s="234">
        <v>0.4</v>
      </c>
      <c r="L38">
        <v>6.5</v>
      </c>
    </row>
    <row r="39" spans="6:12" x14ac:dyDescent="0.25">
      <c r="F39" t="s">
        <v>67</v>
      </c>
      <c r="I39">
        <v>9</v>
      </c>
      <c r="J39" s="234">
        <v>0.5</v>
      </c>
      <c r="L39">
        <v>7</v>
      </c>
    </row>
    <row r="40" spans="6:12" x14ac:dyDescent="0.25">
      <c r="F40" t="s">
        <v>126</v>
      </c>
      <c r="I40">
        <v>10</v>
      </c>
      <c r="J40" s="234">
        <v>0.6</v>
      </c>
      <c r="L40">
        <v>7.5</v>
      </c>
    </row>
    <row r="41" spans="6:12" x14ac:dyDescent="0.25">
      <c r="I41">
        <v>0</v>
      </c>
      <c r="J41" s="234">
        <v>0.7</v>
      </c>
      <c r="L41">
        <v>8</v>
      </c>
    </row>
    <row r="42" spans="6:12" x14ac:dyDescent="0.25">
      <c r="J42" s="234">
        <v>0.8</v>
      </c>
      <c r="L42">
        <v>8.5</v>
      </c>
    </row>
    <row r="43" spans="6:12" x14ac:dyDescent="0.25">
      <c r="J43" s="234">
        <v>0.9</v>
      </c>
      <c r="L43">
        <v>9</v>
      </c>
    </row>
    <row r="44" spans="6:12" x14ac:dyDescent="0.25">
      <c r="I44" t="s">
        <v>131</v>
      </c>
      <c r="J44" s="234">
        <v>1</v>
      </c>
      <c r="L44">
        <v>9.5</v>
      </c>
    </row>
    <row r="45" spans="6:12" x14ac:dyDescent="0.25">
      <c r="I45">
        <v>3</v>
      </c>
      <c r="L45">
        <v>10</v>
      </c>
    </row>
    <row r="46" spans="6:12" x14ac:dyDescent="0.25">
      <c r="I46">
        <v>4</v>
      </c>
      <c r="L46">
        <v>0</v>
      </c>
    </row>
    <row r="47" spans="6:12" x14ac:dyDescent="0.25">
      <c r="I47">
        <v>0</v>
      </c>
    </row>
  </sheetData>
  <dataValidations disablePrompts="1" count="1">
    <dataValidation type="list" allowBlank="1" showInputMessage="1" showErrorMessage="1" sqref="J6" xr:uid="{00000000-0002-0000-0300-000000000000}">
      <formula1>$A$14:$B$14</formula1>
    </dataValidation>
  </dataValidations>
  <pageMargins left="0.7" right="0.7" top="0.75" bottom="0.75" header="0.3" footer="0.3"/>
  <tableParts count="1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60"/>
  <sheetViews>
    <sheetView topLeftCell="A21" zoomScaleNormal="100" workbookViewId="0"/>
  </sheetViews>
  <sheetFormatPr baseColWidth="10" defaultColWidth="11.42578125" defaultRowHeight="14.1" customHeight="1" x14ac:dyDescent="0.25"/>
  <cols>
    <col min="1" max="1" width="6.7109375" style="180" customWidth="1"/>
    <col min="2" max="2" width="4.28515625" style="198" customWidth="1"/>
    <col min="3" max="3" width="61.5703125" style="180" customWidth="1"/>
    <col min="4" max="11" width="18.42578125" style="199" customWidth="1"/>
    <col min="12" max="12" width="19.5703125" style="180" customWidth="1"/>
    <col min="13" max="13" width="2.28515625" style="180" customWidth="1"/>
    <col min="14" max="16384" width="11.42578125" style="180"/>
  </cols>
  <sheetData>
    <row r="1" spans="2:15" ht="14.1" customHeight="1" x14ac:dyDescent="0.25">
      <c r="B1" s="282"/>
      <c r="C1" s="283"/>
      <c r="D1" s="284"/>
      <c r="E1" s="284"/>
      <c r="F1" s="284"/>
      <c r="G1" s="284"/>
      <c r="H1" s="284"/>
      <c r="I1" s="284"/>
      <c r="J1" s="284"/>
      <c r="K1" s="284"/>
      <c r="L1" s="283"/>
      <c r="M1" s="283"/>
    </row>
    <row r="2" spans="2:15" ht="42.6" customHeight="1" x14ac:dyDescent="0.25">
      <c r="B2" s="468" t="s">
        <v>215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2:15" ht="14.1" customHeight="1" thickBot="1" x14ac:dyDescent="0.3">
      <c r="B3" s="469"/>
      <c r="C3" s="469"/>
      <c r="D3" s="469"/>
      <c r="E3" s="469"/>
      <c r="F3" s="469"/>
      <c r="G3" s="469"/>
      <c r="H3" s="254"/>
      <c r="I3" s="254"/>
      <c r="J3" s="254"/>
      <c r="K3" s="254"/>
    </row>
    <row r="4" spans="2:15" s="181" customFormat="1" ht="24" customHeight="1" x14ac:dyDescent="0.3">
      <c r="B4" s="479" t="s">
        <v>181</v>
      </c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1"/>
      <c r="N4" s="462" t="s">
        <v>227</v>
      </c>
      <c r="O4" s="463"/>
    </row>
    <row r="5" spans="2:15" s="181" customFormat="1" ht="24" customHeight="1" x14ac:dyDescent="0.3">
      <c r="B5" s="225"/>
      <c r="C5" s="183" t="s">
        <v>110</v>
      </c>
      <c r="D5" s="470"/>
      <c r="E5" s="471"/>
      <c r="F5" s="471"/>
      <c r="G5" s="471"/>
      <c r="H5" s="471"/>
      <c r="I5" s="471"/>
      <c r="J5" s="471"/>
      <c r="K5" s="471"/>
      <c r="L5" s="472"/>
      <c r="M5" s="184"/>
      <c r="N5" s="464"/>
      <c r="O5" s="465"/>
    </row>
    <row r="6" spans="2:15" ht="14.1" customHeight="1" x14ac:dyDescent="0.25">
      <c r="B6" s="182"/>
      <c r="C6" s="473" t="s">
        <v>159</v>
      </c>
      <c r="D6" s="454" t="str">
        <f>"Periodo - "&amp;Principal!D16&amp;" - "&amp;Principal!D17</f>
        <v>Periodo - 2026 - 1</v>
      </c>
      <c r="E6" s="454" t="str">
        <f>IF(Principal!D17=2,"Periodo - "&amp;Principal!D16+1&amp;" - "&amp;1,"Periodo - "&amp;Principal!D16&amp;" - "&amp;2)</f>
        <v>Periodo - 2026 - 2</v>
      </c>
      <c r="F6" s="461" t="str">
        <f>"Periodo - "&amp;Principal!D16+1&amp;" - "&amp;Principal!D17</f>
        <v>Periodo - 2027 - 1</v>
      </c>
      <c r="G6" s="461" t="str">
        <f>IF(Principal!D17=2,"Periodo - "&amp;Principal!D16+2&amp;" - "&amp;1,"Periodo - "&amp;Principal!D16+1&amp;" - "&amp;2)</f>
        <v>Periodo - 2027 - 2</v>
      </c>
      <c r="H6" s="461" t="str">
        <f>IF(Principal!D17=2,"Periodo - "&amp;Principal!D16+2&amp;" - "&amp;1,"Periodo - "&amp;Principal!D16+2&amp;" - "&amp;1)</f>
        <v>Periodo - 2028 - 1</v>
      </c>
      <c r="I6" s="461" t="str">
        <f>IF(Principal!D17=2,"Periodo - "&amp;Principal!D16+2&amp;" - "&amp;1,"Periodo - "&amp;Principal!D16+2&amp;" - "&amp;2)</f>
        <v>Periodo - 2028 - 2</v>
      </c>
      <c r="J6" s="461" t="str">
        <f>IF(Principal!D17=2,"Periodo - "&amp;Principal!D16+2&amp;" - "&amp;1,"Periodo - "&amp;Principal!D16+3&amp;" - "&amp;1)</f>
        <v>Periodo - 2029 - 1</v>
      </c>
      <c r="K6" s="461" t="str">
        <f>IF(Principal!D17=2,"Periodo - "&amp;Principal!D16+2&amp;" - "&amp;1,"Periodo - "&amp;Principal!D16+3&amp;" - "&amp;2)</f>
        <v>Periodo - 2029 - 2</v>
      </c>
      <c r="L6" s="485" t="s">
        <v>23</v>
      </c>
      <c r="M6" s="184"/>
      <c r="N6" s="464"/>
      <c r="O6" s="465"/>
    </row>
    <row r="7" spans="2:15" ht="7.9" customHeight="1" thickBot="1" x14ac:dyDescent="0.3">
      <c r="B7" s="182"/>
      <c r="C7" s="474"/>
      <c r="D7" s="455"/>
      <c r="E7" s="455"/>
      <c r="F7" s="461"/>
      <c r="G7" s="461"/>
      <c r="H7" s="461"/>
      <c r="I7" s="461"/>
      <c r="J7" s="461"/>
      <c r="K7" s="461"/>
      <c r="L7" s="478"/>
      <c r="M7" s="184"/>
      <c r="N7" s="466"/>
      <c r="O7" s="467"/>
    </row>
    <row r="8" spans="2:15" ht="14.1" customHeight="1" x14ac:dyDescent="0.25">
      <c r="B8" s="182"/>
      <c r="C8" s="482" t="s">
        <v>84</v>
      </c>
      <c r="D8" s="483"/>
      <c r="E8" s="483"/>
      <c r="F8" s="483"/>
      <c r="G8" s="483"/>
      <c r="H8" s="483"/>
      <c r="I8" s="483"/>
      <c r="J8" s="483"/>
      <c r="K8" s="483"/>
      <c r="L8" s="484"/>
      <c r="M8" s="184"/>
    </row>
    <row r="9" spans="2:15" ht="14.1" customHeight="1" x14ac:dyDescent="0.25">
      <c r="B9" s="182"/>
      <c r="C9" s="365" t="s">
        <v>85</v>
      </c>
      <c r="D9" s="366">
        <f t="shared" ref="D9:J9" si="0">+D10+D16+D52</f>
        <v>0</v>
      </c>
      <c r="E9" s="366">
        <f t="shared" si="0"/>
        <v>0</v>
      </c>
      <c r="F9" s="366">
        <f t="shared" si="0"/>
        <v>0</v>
      </c>
      <c r="G9" s="366">
        <f t="shared" si="0"/>
        <v>0</v>
      </c>
      <c r="H9" s="366">
        <f t="shared" si="0"/>
        <v>0</v>
      </c>
      <c r="I9" s="366">
        <f t="shared" si="0"/>
        <v>0</v>
      </c>
      <c r="J9" s="366">
        <f t="shared" si="0"/>
        <v>0</v>
      </c>
      <c r="K9" s="366">
        <f>+K10+K16+K52</f>
        <v>0</v>
      </c>
      <c r="L9" s="366">
        <f>ROUND((L10+L16+L52),3)</f>
        <v>0</v>
      </c>
      <c r="M9" s="184"/>
    </row>
    <row r="10" spans="2:15" ht="14.1" customHeight="1" x14ac:dyDescent="0.25">
      <c r="B10" s="182"/>
      <c r="C10" s="364" t="s">
        <v>86</v>
      </c>
      <c r="D10" s="191">
        <f>D12+D11+D15</f>
        <v>0</v>
      </c>
      <c r="E10" s="191">
        <f t="shared" ref="E10:L10" si="1">E12+E11+E15</f>
        <v>0</v>
      </c>
      <c r="F10" s="191">
        <f t="shared" si="1"/>
        <v>0</v>
      </c>
      <c r="G10" s="191">
        <f t="shared" si="1"/>
        <v>0</v>
      </c>
      <c r="H10" s="191">
        <f t="shared" si="1"/>
        <v>0</v>
      </c>
      <c r="I10" s="191">
        <f t="shared" si="1"/>
        <v>0</v>
      </c>
      <c r="J10" s="191">
        <f t="shared" si="1"/>
        <v>0</v>
      </c>
      <c r="K10" s="191">
        <f t="shared" si="1"/>
        <v>0</v>
      </c>
      <c r="L10" s="191">
        <f t="shared" si="1"/>
        <v>0</v>
      </c>
      <c r="M10" s="184"/>
    </row>
    <row r="11" spans="2:15" ht="14.1" customHeight="1" x14ac:dyDescent="0.25">
      <c r="B11" s="182"/>
      <c r="C11" s="185" t="s">
        <v>136</v>
      </c>
      <c r="D11" s="186">
        <f>+'Costo Docentes'!I19</f>
        <v>0</v>
      </c>
      <c r="E11" s="186">
        <f>+'Costo Docentes'!I31</f>
        <v>0</v>
      </c>
      <c r="F11" s="186">
        <f>+'Costo Docentes'!I43</f>
        <v>0</v>
      </c>
      <c r="G11" s="186">
        <f>+'Costo Docentes'!I55</f>
        <v>0</v>
      </c>
      <c r="H11" s="186">
        <f>+'Costo Docentes'!I67</f>
        <v>0</v>
      </c>
      <c r="I11" s="186">
        <f>+'Costo Docentes'!I79</f>
        <v>0</v>
      </c>
      <c r="J11" s="186">
        <f>+'Costo Docentes'!I91</f>
        <v>0</v>
      </c>
      <c r="K11" s="186">
        <f>+'Costo Docentes'!I103</f>
        <v>0</v>
      </c>
      <c r="L11" s="186">
        <f>SUM(D11:K11)</f>
        <v>0</v>
      </c>
      <c r="M11" s="184"/>
      <c r="N11" s="198"/>
    </row>
    <row r="12" spans="2:15" ht="14.1" customHeight="1" x14ac:dyDescent="0.25">
      <c r="B12" s="182"/>
      <c r="C12" s="185" t="s">
        <v>199</v>
      </c>
      <c r="D12" s="186">
        <f>SUM(D13:D14)</f>
        <v>0</v>
      </c>
      <c r="E12" s="186">
        <f t="shared" ref="E12:L12" si="2">SUM(E13:E14)</f>
        <v>0</v>
      </c>
      <c r="F12" s="186">
        <f t="shared" si="2"/>
        <v>0</v>
      </c>
      <c r="G12" s="186">
        <f t="shared" si="2"/>
        <v>0</v>
      </c>
      <c r="H12" s="186">
        <f t="shared" si="2"/>
        <v>0</v>
      </c>
      <c r="I12" s="186">
        <f t="shared" si="2"/>
        <v>0</v>
      </c>
      <c r="J12" s="186">
        <f t="shared" si="2"/>
        <v>0</v>
      </c>
      <c r="K12" s="186">
        <f t="shared" si="2"/>
        <v>0</v>
      </c>
      <c r="L12" s="186">
        <f t="shared" si="2"/>
        <v>0</v>
      </c>
      <c r="M12" s="184"/>
    </row>
    <row r="13" spans="2:15" ht="14.1" customHeight="1" x14ac:dyDescent="0.25">
      <c r="B13" s="182"/>
      <c r="C13" s="187" t="s">
        <v>87</v>
      </c>
      <c r="D13" s="188">
        <f>+'Costo Coordinador y Monitor'!E8+'Costo Docentes'!I118</f>
        <v>0</v>
      </c>
      <c r="E13" s="188">
        <f>+'Costo Coordinador y Monitor'!F8+'Costo Docentes'!I130</f>
        <v>0</v>
      </c>
      <c r="F13" s="188">
        <f>+'Costo Coordinador y Monitor'!G8+'Costo Docentes'!I142</f>
        <v>0</v>
      </c>
      <c r="G13" s="188">
        <f>+'Costo Coordinador y Monitor'!H8+'Costo Docentes'!I154</f>
        <v>0</v>
      </c>
      <c r="H13" s="188">
        <f>+'Costo Coordinador y Monitor'!I8+'Costo Docentes'!I166+'Costo Docentes'!I323</f>
        <v>0</v>
      </c>
      <c r="I13" s="188">
        <f>+'Costo Coordinador y Monitor'!J8+'Costo Docentes'!I178</f>
        <v>0</v>
      </c>
      <c r="J13" s="188">
        <f>+'Costo Coordinador y Monitor'!K8+'Costo Docentes'!I190</f>
        <v>0</v>
      </c>
      <c r="K13" s="188">
        <f>+'Costo Coordinador y Monitor'!L8+'Costo Docentes'!I202</f>
        <v>0</v>
      </c>
      <c r="L13" s="188">
        <f>SUM(D13:K13)</f>
        <v>0</v>
      </c>
      <c r="M13" s="184"/>
    </row>
    <row r="14" spans="2:15" ht="14.1" customHeight="1" x14ac:dyDescent="0.25">
      <c r="B14" s="182"/>
      <c r="C14" s="187" t="s">
        <v>109</v>
      </c>
      <c r="D14" s="188">
        <f>+'Costo Docentes'!I218</f>
        <v>0</v>
      </c>
      <c r="E14" s="188">
        <f>+'Costo Docentes'!I230</f>
        <v>0</v>
      </c>
      <c r="F14" s="188">
        <f>+'Costo Docentes'!I242</f>
        <v>0</v>
      </c>
      <c r="G14" s="188">
        <f>+'Costo Docentes'!I254</f>
        <v>0</v>
      </c>
      <c r="H14" s="188">
        <f>+'Costo Docentes'!I266+'Costo Docentes'!I341</f>
        <v>0</v>
      </c>
      <c r="I14" s="188">
        <f>+'Costo Docentes'!I278</f>
        <v>0</v>
      </c>
      <c r="J14" s="188">
        <f>+'Costo Docentes'!I290</f>
        <v>0</v>
      </c>
      <c r="K14" s="188">
        <f>+'Costo Docentes'!I302</f>
        <v>0</v>
      </c>
      <c r="L14" s="188">
        <f>SUM(D14:K14)</f>
        <v>0</v>
      </c>
      <c r="M14" s="184"/>
    </row>
    <row r="15" spans="2:15" ht="14.1" customHeight="1" x14ac:dyDescent="0.25">
      <c r="B15" s="182"/>
      <c r="C15" s="185" t="s">
        <v>121</v>
      </c>
      <c r="D15" s="186">
        <f>+'Costo Coordinador y Monitor'!E10</f>
        <v>0</v>
      </c>
      <c r="E15" s="186">
        <f>+'Costo Coordinador y Monitor'!F10</f>
        <v>0</v>
      </c>
      <c r="F15" s="186">
        <f>+'Costo Coordinador y Monitor'!G10</f>
        <v>0</v>
      </c>
      <c r="G15" s="186">
        <f>+'Costo Coordinador y Monitor'!H10</f>
        <v>0</v>
      </c>
      <c r="H15" s="186">
        <f>+'Costo Coordinador y Monitor'!I10</f>
        <v>0</v>
      </c>
      <c r="I15" s="186">
        <f>+'Costo Coordinador y Monitor'!J10</f>
        <v>0</v>
      </c>
      <c r="J15" s="186">
        <f>+'Costo Coordinador y Monitor'!K10</f>
        <v>0</v>
      </c>
      <c r="K15" s="186">
        <f>+'Costo Coordinador y Monitor'!L10</f>
        <v>0</v>
      </c>
      <c r="L15" s="186">
        <f>SUM(D15:K15)</f>
        <v>0</v>
      </c>
      <c r="M15" s="184"/>
    </row>
    <row r="16" spans="2:15" ht="14.1" customHeight="1" x14ac:dyDescent="0.25">
      <c r="B16" s="182"/>
      <c r="C16" s="191" t="s">
        <v>176</v>
      </c>
      <c r="D16" s="191">
        <f>+D17+D30</f>
        <v>0</v>
      </c>
      <c r="E16" s="191">
        <f t="shared" ref="E16:K16" si="3">+E17+E30</f>
        <v>0</v>
      </c>
      <c r="F16" s="191">
        <f t="shared" si="3"/>
        <v>0</v>
      </c>
      <c r="G16" s="191">
        <f t="shared" si="3"/>
        <v>0</v>
      </c>
      <c r="H16" s="191">
        <f>+H17+H30</f>
        <v>0</v>
      </c>
      <c r="I16" s="191">
        <f t="shared" si="3"/>
        <v>0</v>
      </c>
      <c r="J16" s="191">
        <f t="shared" si="3"/>
        <v>0</v>
      </c>
      <c r="K16" s="191">
        <f t="shared" si="3"/>
        <v>0</v>
      </c>
      <c r="L16" s="191">
        <f>+L17+L30</f>
        <v>0</v>
      </c>
      <c r="M16" s="184"/>
    </row>
    <row r="17" spans="2:13" ht="14.1" customHeight="1" x14ac:dyDescent="0.25">
      <c r="B17" s="182"/>
      <c r="C17" s="192" t="s">
        <v>205</v>
      </c>
      <c r="D17" s="193">
        <f>+D18+D23</f>
        <v>0</v>
      </c>
      <c r="E17" s="193">
        <f t="shared" ref="E17" si="4">+E18+E23</f>
        <v>0</v>
      </c>
      <c r="F17" s="193">
        <f t="shared" ref="F17:K17" si="5">+F18+F23</f>
        <v>0</v>
      </c>
      <c r="G17" s="193">
        <f t="shared" si="5"/>
        <v>0</v>
      </c>
      <c r="H17" s="193">
        <f t="shared" si="5"/>
        <v>0</v>
      </c>
      <c r="I17" s="193">
        <f t="shared" si="5"/>
        <v>0</v>
      </c>
      <c r="J17" s="193">
        <f t="shared" si="5"/>
        <v>0</v>
      </c>
      <c r="K17" s="193">
        <f t="shared" si="5"/>
        <v>0</v>
      </c>
      <c r="L17" s="193">
        <f>+L18+L23</f>
        <v>0</v>
      </c>
      <c r="M17" s="184"/>
    </row>
    <row r="18" spans="2:13" ht="14.1" customHeight="1" x14ac:dyDescent="0.25">
      <c r="B18" s="182"/>
      <c r="C18" s="185" t="s">
        <v>89</v>
      </c>
      <c r="D18" s="186">
        <f>SUM(D19:D22)</f>
        <v>0</v>
      </c>
      <c r="E18" s="186">
        <f t="shared" ref="E18:K18" si="6">SUM(E19:E22)</f>
        <v>0</v>
      </c>
      <c r="F18" s="186">
        <f t="shared" si="6"/>
        <v>0</v>
      </c>
      <c r="G18" s="186">
        <f t="shared" si="6"/>
        <v>0</v>
      </c>
      <c r="H18" s="186">
        <f t="shared" si="6"/>
        <v>0</v>
      </c>
      <c r="I18" s="186">
        <f t="shared" si="6"/>
        <v>0</v>
      </c>
      <c r="J18" s="186">
        <f t="shared" si="6"/>
        <v>0</v>
      </c>
      <c r="K18" s="186">
        <f t="shared" si="6"/>
        <v>0</v>
      </c>
      <c r="L18" s="186">
        <f>SUM(L19:L22)</f>
        <v>0</v>
      </c>
      <c r="M18" s="184"/>
    </row>
    <row r="19" spans="2:13" ht="14.1" customHeight="1" x14ac:dyDescent="0.25">
      <c r="B19" s="182"/>
      <c r="C19" s="187" t="s">
        <v>90</v>
      </c>
      <c r="D19" s="404"/>
      <c r="E19" s="404"/>
      <c r="F19" s="404"/>
      <c r="G19" s="404"/>
      <c r="H19" s="404"/>
      <c r="I19" s="404"/>
      <c r="J19" s="404"/>
      <c r="K19" s="404"/>
      <c r="L19" s="189">
        <f>SUM(D19:K19)</f>
        <v>0</v>
      </c>
      <c r="M19" s="184"/>
    </row>
    <row r="20" spans="2:13" ht="14.1" customHeight="1" x14ac:dyDescent="0.25">
      <c r="B20" s="182"/>
      <c r="C20" s="187" t="s">
        <v>91</v>
      </c>
      <c r="D20" s="404"/>
      <c r="E20" s="404"/>
      <c r="F20" s="404"/>
      <c r="G20" s="404"/>
      <c r="H20" s="404"/>
      <c r="I20" s="404"/>
      <c r="J20" s="404"/>
      <c r="K20" s="404"/>
      <c r="L20" s="189">
        <f>SUM(D20:K20)</f>
        <v>0</v>
      </c>
      <c r="M20" s="184"/>
    </row>
    <row r="21" spans="2:13" ht="14.1" customHeight="1" x14ac:dyDescent="0.25">
      <c r="B21" s="182"/>
      <c r="C21" s="187" t="s">
        <v>203</v>
      </c>
      <c r="D21" s="404"/>
      <c r="E21" s="404"/>
      <c r="F21" s="404"/>
      <c r="G21" s="404"/>
      <c r="H21" s="404"/>
      <c r="I21" s="404"/>
      <c r="J21" s="404"/>
      <c r="K21" s="404"/>
      <c r="L21" s="189">
        <f>SUM(D21:K21)</f>
        <v>0</v>
      </c>
      <c r="M21" s="184"/>
    </row>
    <row r="22" spans="2:13" ht="14.1" customHeight="1" x14ac:dyDescent="0.25">
      <c r="B22" s="182"/>
      <c r="C22" s="187" t="s">
        <v>202</v>
      </c>
      <c r="D22" s="404"/>
      <c r="E22" s="404"/>
      <c r="F22" s="404"/>
      <c r="G22" s="404"/>
      <c r="H22" s="404"/>
      <c r="I22" s="404"/>
      <c r="J22" s="404"/>
      <c r="K22" s="404"/>
      <c r="L22" s="189">
        <f>SUM(D22:K22)</f>
        <v>0</v>
      </c>
      <c r="M22" s="184"/>
    </row>
    <row r="23" spans="2:13" ht="14.1" customHeight="1" x14ac:dyDescent="0.25">
      <c r="B23" s="182"/>
      <c r="C23" s="185" t="s">
        <v>92</v>
      </c>
      <c r="D23" s="186">
        <f>SUM(D24:D29)</f>
        <v>0</v>
      </c>
      <c r="E23" s="186">
        <f t="shared" ref="E23" si="7">SUM(E24:E29)</f>
        <v>0</v>
      </c>
      <c r="F23" s="186">
        <f t="shared" ref="F23:K23" si="8">SUM(F24:F29)</f>
        <v>0</v>
      </c>
      <c r="G23" s="186">
        <f>SUM(G24:G29)</f>
        <v>0</v>
      </c>
      <c r="H23" s="186">
        <f t="shared" si="8"/>
        <v>0</v>
      </c>
      <c r="I23" s="186">
        <f t="shared" si="8"/>
        <v>0</v>
      </c>
      <c r="J23" s="186">
        <f t="shared" si="8"/>
        <v>0</v>
      </c>
      <c r="K23" s="186">
        <f t="shared" si="8"/>
        <v>0</v>
      </c>
      <c r="L23" s="186">
        <f>SUM(L24:L29)</f>
        <v>0</v>
      </c>
      <c r="M23" s="184"/>
    </row>
    <row r="24" spans="2:13" ht="14.1" customHeight="1" x14ac:dyDescent="0.25">
      <c r="B24" s="182"/>
      <c r="C24" s="187" t="s">
        <v>93</v>
      </c>
      <c r="D24" s="404"/>
      <c r="E24" s="404"/>
      <c r="F24" s="404"/>
      <c r="G24" s="404"/>
      <c r="H24" s="404"/>
      <c r="I24" s="404"/>
      <c r="J24" s="404"/>
      <c r="K24" s="404"/>
      <c r="L24" s="189">
        <f t="shared" ref="L24:L29" si="9">SUM(D24:K24)</f>
        <v>0</v>
      </c>
      <c r="M24" s="184"/>
    </row>
    <row r="25" spans="2:13" ht="14.1" customHeight="1" x14ac:dyDescent="0.25">
      <c r="B25" s="182"/>
      <c r="C25" s="187" t="s">
        <v>94</v>
      </c>
      <c r="D25" s="404"/>
      <c r="E25" s="404"/>
      <c r="F25" s="404"/>
      <c r="G25" s="404"/>
      <c r="H25" s="404"/>
      <c r="I25" s="404"/>
      <c r="J25" s="404"/>
      <c r="K25" s="404"/>
      <c r="L25" s="189">
        <f t="shared" si="9"/>
        <v>0</v>
      </c>
      <c r="M25" s="184"/>
    </row>
    <row r="26" spans="2:13" ht="14.1" customHeight="1" x14ac:dyDescent="0.25">
      <c r="B26" s="182"/>
      <c r="C26" s="187" t="s">
        <v>216</v>
      </c>
      <c r="D26" s="404"/>
      <c r="E26" s="404"/>
      <c r="F26" s="404"/>
      <c r="G26" s="404"/>
      <c r="H26" s="404"/>
      <c r="I26" s="404"/>
      <c r="J26" s="404"/>
      <c r="K26" s="404"/>
      <c r="L26" s="189">
        <f t="shared" si="9"/>
        <v>0</v>
      </c>
      <c r="M26" s="184"/>
    </row>
    <row r="27" spans="2:13" ht="14.1" customHeight="1" x14ac:dyDescent="0.25">
      <c r="B27" s="182"/>
      <c r="C27" s="187" t="s">
        <v>95</v>
      </c>
      <c r="D27" s="404"/>
      <c r="E27" s="404"/>
      <c r="F27" s="404"/>
      <c r="G27" s="404"/>
      <c r="H27" s="404"/>
      <c r="I27" s="404"/>
      <c r="J27" s="404"/>
      <c r="K27" s="404"/>
      <c r="L27" s="189">
        <f t="shared" si="9"/>
        <v>0</v>
      </c>
      <c r="M27" s="184"/>
    </row>
    <row r="28" spans="2:13" ht="14.1" customHeight="1" x14ac:dyDescent="0.25">
      <c r="B28" s="182"/>
      <c r="C28" s="187" t="s">
        <v>96</v>
      </c>
      <c r="D28" s="404"/>
      <c r="E28" s="404"/>
      <c r="F28" s="404"/>
      <c r="G28" s="404"/>
      <c r="H28" s="404"/>
      <c r="I28" s="404"/>
      <c r="J28" s="404"/>
      <c r="K28" s="404"/>
      <c r="L28" s="189">
        <f t="shared" si="9"/>
        <v>0</v>
      </c>
      <c r="M28" s="184"/>
    </row>
    <row r="29" spans="2:13" ht="14.1" customHeight="1" x14ac:dyDescent="0.25">
      <c r="B29" s="182"/>
      <c r="C29" s="187" t="s">
        <v>97</v>
      </c>
      <c r="D29" s="404"/>
      <c r="E29" s="404"/>
      <c r="F29" s="404"/>
      <c r="G29" s="404"/>
      <c r="H29" s="404"/>
      <c r="I29" s="404"/>
      <c r="J29" s="404"/>
      <c r="K29" s="404"/>
      <c r="L29" s="189">
        <f t="shared" si="9"/>
        <v>0</v>
      </c>
      <c r="M29" s="184"/>
    </row>
    <row r="30" spans="2:13" ht="14.1" customHeight="1" x14ac:dyDescent="0.25">
      <c r="B30" s="182"/>
      <c r="C30" s="192" t="s">
        <v>217</v>
      </c>
      <c r="D30" s="193">
        <f>+D31+D35+D42+D49+D41</f>
        <v>0</v>
      </c>
      <c r="E30" s="193">
        <f t="shared" ref="E30:K30" si="10">+E31+E35+E42+E49+E41</f>
        <v>0</v>
      </c>
      <c r="F30" s="193">
        <f t="shared" si="10"/>
        <v>0</v>
      </c>
      <c r="G30" s="193">
        <f t="shared" si="10"/>
        <v>0</v>
      </c>
      <c r="H30" s="193">
        <f t="shared" si="10"/>
        <v>0</v>
      </c>
      <c r="I30" s="193">
        <f t="shared" si="10"/>
        <v>0</v>
      </c>
      <c r="J30" s="193">
        <f t="shared" si="10"/>
        <v>0</v>
      </c>
      <c r="K30" s="193">
        <f t="shared" si="10"/>
        <v>0</v>
      </c>
      <c r="L30" s="193">
        <f>+L31+L35+L41+L42+L49</f>
        <v>0</v>
      </c>
      <c r="M30" s="184"/>
    </row>
    <row r="31" spans="2:13" ht="14.1" customHeight="1" x14ac:dyDescent="0.25">
      <c r="B31" s="182"/>
      <c r="C31" s="185" t="s">
        <v>98</v>
      </c>
      <c r="D31" s="186">
        <f>SUM(D32:D34)</f>
        <v>0</v>
      </c>
      <c r="E31" s="186">
        <f t="shared" ref="E31" si="11">SUM(E32:E34)</f>
        <v>0</v>
      </c>
      <c r="F31" s="186">
        <f t="shared" ref="F31" si="12">SUM(F32:F34)</f>
        <v>0</v>
      </c>
      <c r="G31" s="186">
        <f>SUM(G32:G34)</f>
        <v>0</v>
      </c>
      <c r="H31" s="186">
        <f t="shared" ref="H31:K31" si="13">SUM(H32:H34)</f>
        <v>0</v>
      </c>
      <c r="I31" s="186">
        <f t="shared" si="13"/>
        <v>0</v>
      </c>
      <c r="J31" s="186">
        <f t="shared" si="13"/>
        <v>0</v>
      </c>
      <c r="K31" s="186">
        <f t="shared" si="13"/>
        <v>0</v>
      </c>
      <c r="L31" s="186">
        <f>SUM(L32:L34)</f>
        <v>0</v>
      </c>
      <c r="M31" s="184"/>
    </row>
    <row r="32" spans="2:13" ht="14.1" customHeight="1" x14ac:dyDescent="0.25">
      <c r="B32" s="182"/>
      <c r="C32" s="187" t="s">
        <v>99</v>
      </c>
      <c r="D32" s="404"/>
      <c r="E32" s="404"/>
      <c r="F32" s="404"/>
      <c r="G32" s="404"/>
      <c r="H32" s="404"/>
      <c r="I32" s="404"/>
      <c r="J32" s="404"/>
      <c r="K32" s="404"/>
      <c r="L32" s="189">
        <f>SUM(D32:K32)</f>
        <v>0</v>
      </c>
      <c r="M32" s="184"/>
    </row>
    <row r="33" spans="2:13" ht="14.1" customHeight="1" x14ac:dyDescent="0.25">
      <c r="B33" s="182"/>
      <c r="C33" s="187" t="s">
        <v>100</v>
      </c>
      <c r="D33" s="404"/>
      <c r="E33" s="404"/>
      <c r="F33" s="404"/>
      <c r="G33" s="404"/>
      <c r="H33" s="404"/>
      <c r="I33" s="404"/>
      <c r="J33" s="404"/>
      <c r="K33" s="404"/>
      <c r="L33" s="189">
        <f>SUM(D33:K33)</f>
        <v>0</v>
      </c>
      <c r="M33" s="184"/>
    </row>
    <row r="34" spans="2:13" ht="14.1" customHeight="1" x14ac:dyDescent="0.25">
      <c r="B34" s="182"/>
      <c r="C34" s="187" t="s">
        <v>88</v>
      </c>
      <c r="D34" s="404"/>
      <c r="E34" s="404"/>
      <c r="F34" s="404"/>
      <c r="G34" s="404"/>
      <c r="H34" s="404"/>
      <c r="I34" s="404"/>
      <c r="J34" s="404"/>
      <c r="K34" s="404"/>
      <c r="L34" s="189">
        <f>SUM(D34:K34)</f>
        <v>0</v>
      </c>
      <c r="M34" s="184"/>
    </row>
    <row r="35" spans="2:13" ht="14.1" customHeight="1" x14ac:dyDescent="0.25">
      <c r="B35" s="182"/>
      <c r="C35" s="185" t="s">
        <v>190</v>
      </c>
      <c r="D35" s="186">
        <f>+SUM(D36:D40)</f>
        <v>0</v>
      </c>
      <c r="E35" s="186">
        <f t="shared" ref="E35:K35" si="14">+SUM(E36:E40)</f>
        <v>0</v>
      </c>
      <c r="F35" s="186">
        <f t="shared" si="14"/>
        <v>0</v>
      </c>
      <c r="G35" s="186">
        <f t="shared" si="14"/>
        <v>0</v>
      </c>
      <c r="H35" s="186">
        <f t="shared" si="14"/>
        <v>0</v>
      </c>
      <c r="I35" s="186">
        <f t="shared" si="14"/>
        <v>0</v>
      </c>
      <c r="J35" s="186">
        <f t="shared" si="14"/>
        <v>0</v>
      </c>
      <c r="K35" s="186">
        <f t="shared" si="14"/>
        <v>0</v>
      </c>
      <c r="L35" s="186">
        <f>+SUM(L36:L40)</f>
        <v>0</v>
      </c>
      <c r="M35" s="184"/>
    </row>
    <row r="36" spans="2:13" ht="14.1" customHeight="1" x14ac:dyDescent="0.25">
      <c r="B36" s="182"/>
      <c r="C36" s="187" t="s">
        <v>191</v>
      </c>
      <c r="D36" s="413"/>
      <c r="E36" s="413"/>
      <c r="F36" s="413"/>
      <c r="G36" s="413"/>
      <c r="H36" s="413"/>
      <c r="I36" s="413"/>
      <c r="J36" s="413"/>
      <c r="K36" s="413"/>
      <c r="L36" s="189">
        <f t="shared" ref="L36:L41" si="15">SUM(D36:K36)</f>
        <v>0</v>
      </c>
      <c r="M36" s="184"/>
    </row>
    <row r="37" spans="2:13" ht="14.1" customHeight="1" x14ac:dyDescent="0.25">
      <c r="B37" s="182"/>
      <c r="C37" s="187" t="s">
        <v>192</v>
      </c>
      <c r="D37" s="413"/>
      <c r="E37" s="413"/>
      <c r="F37" s="413"/>
      <c r="G37" s="413"/>
      <c r="H37" s="413"/>
      <c r="I37" s="413"/>
      <c r="J37" s="413"/>
      <c r="K37" s="413"/>
      <c r="L37" s="189">
        <f t="shared" si="15"/>
        <v>0</v>
      </c>
      <c r="M37" s="184"/>
    </row>
    <row r="38" spans="2:13" ht="14.1" customHeight="1" x14ac:dyDescent="0.25">
      <c r="B38" s="182"/>
      <c r="C38" s="187" t="s">
        <v>193</v>
      </c>
      <c r="D38" s="413"/>
      <c r="E38" s="413"/>
      <c r="F38" s="413"/>
      <c r="G38" s="413"/>
      <c r="H38" s="413"/>
      <c r="I38" s="413"/>
      <c r="J38" s="413"/>
      <c r="K38" s="413"/>
      <c r="L38" s="189">
        <f t="shared" si="15"/>
        <v>0</v>
      </c>
      <c r="M38" s="184"/>
    </row>
    <row r="39" spans="2:13" ht="14.1" customHeight="1" x14ac:dyDescent="0.25">
      <c r="B39" s="182"/>
      <c r="C39" s="187" t="s">
        <v>194</v>
      </c>
      <c r="D39" s="413"/>
      <c r="E39" s="413"/>
      <c r="F39" s="413"/>
      <c r="G39" s="413"/>
      <c r="H39" s="413"/>
      <c r="I39" s="413"/>
      <c r="J39" s="413"/>
      <c r="K39" s="413"/>
      <c r="L39" s="189">
        <f t="shared" si="15"/>
        <v>0</v>
      </c>
      <c r="M39" s="184"/>
    </row>
    <row r="40" spans="2:13" ht="14.1" customHeight="1" x14ac:dyDescent="0.25">
      <c r="B40" s="182"/>
      <c r="C40" s="187" t="s">
        <v>195</v>
      </c>
      <c r="D40" s="413"/>
      <c r="E40" s="413"/>
      <c r="F40" s="413"/>
      <c r="G40" s="413"/>
      <c r="H40" s="413"/>
      <c r="I40" s="413"/>
      <c r="J40" s="413"/>
      <c r="K40" s="413"/>
      <c r="L40" s="189">
        <f t="shared" si="15"/>
        <v>0</v>
      </c>
      <c r="M40" s="184"/>
    </row>
    <row r="41" spans="2:13" ht="14.1" customHeight="1" x14ac:dyDescent="0.25">
      <c r="B41" s="182"/>
      <c r="C41" s="185" t="s">
        <v>218</v>
      </c>
      <c r="D41" s="413"/>
      <c r="E41" s="413"/>
      <c r="F41" s="413"/>
      <c r="G41" s="413"/>
      <c r="H41" s="413"/>
      <c r="I41" s="413"/>
      <c r="J41" s="413"/>
      <c r="K41" s="413"/>
      <c r="L41" s="186">
        <f t="shared" si="15"/>
        <v>0</v>
      </c>
      <c r="M41" s="184"/>
    </row>
    <row r="42" spans="2:13" ht="14.1" customHeight="1" x14ac:dyDescent="0.25">
      <c r="B42" s="182"/>
      <c r="C42" s="185" t="s">
        <v>101</v>
      </c>
      <c r="D42" s="186">
        <f>SUM(D43:D48)</f>
        <v>0</v>
      </c>
      <c r="E42" s="186">
        <f t="shared" ref="E42:J42" si="16">SUM(E43:E48)</f>
        <v>0</v>
      </c>
      <c r="F42" s="186">
        <f t="shared" si="16"/>
        <v>0</v>
      </c>
      <c r="G42" s="186">
        <f t="shared" si="16"/>
        <v>0</v>
      </c>
      <c r="H42" s="186">
        <f t="shared" si="16"/>
        <v>0</v>
      </c>
      <c r="I42" s="186">
        <f t="shared" si="16"/>
        <v>0</v>
      </c>
      <c r="J42" s="186">
        <f t="shared" si="16"/>
        <v>0</v>
      </c>
      <c r="K42" s="186">
        <f>SUM(K43:K48)</f>
        <v>0</v>
      </c>
      <c r="L42" s="186">
        <f>SUM(L43:L48)</f>
        <v>0</v>
      </c>
      <c r="M42" s="184"/>
    </row>
    <row r="43" spans="2:13" ht="14.1" customHeight="1" x14ac:dyDescent="0.25">
      <c r="B43" s="182"/>
      <c r="C43" s="187" t="s">
        <v>102</v>
      </c>
      <c r="D43" s="404"/>
      <c r="E43" s="404"/>
      <c r="F43" s="404"/>
      <c r="G43" s="404"/>
      <c r="H43" s="404"/>
      <c r="I43" s="404"/>
      <c r="J43" s="404"/>
      <c r="K43" s="404"/>
      <c r="L43" s="189">
        <f t="shared" ref="L43:L48" si="17">SUM(D43:K43)</f>
        <v>0</v>
      </c>
      <c r="M43" s="184"/>
    </row>
    <row r="44" spans="2:13" ht="14.1" customHeight="1" x14ac:dyDescent="0.25">
      <c r="B44" s="182"/>
      <c r="C44" s="187" t="s">
        <v>103</v>
      </c>
      <c r="D44" s="404"/>
      <c r="E44" s="404"/>
      <c r="F44" s="404"/>
      <c r="G44" s="404"/>
      <c r="H44" s="404"/>
      <c r="I44" s="404"/>
      <c r="J44" s="404"/>
      <c r="K44" s="404"/>
      <c r="L44" s="189">
        <f t="shared" si="17"/>
        <v>0</v>
      </c>
      <c r="M44" s="184"/>
    </row>
    <row r="45" spans="2:13" ht="14.1" customHeight="1" x14ac:dyDescent="0.25">
      <c r="B45" s="182"/>
      <c r="C45" s="187" t="s">
        <v>104</v>
      </c>
      <c r="D45" s="404"/>
      <c r="E45" s="404"/>
      <c r="F45" s="404"/>
      <c r="G45" s="404"/>
      <c r="H45" s="404"/>
      <c r="I45" s="404"/>
      <c r="J45" s="404"/>
      <c r="K45" s="404"/>
      <c r="L45" s="189">
        <f t="shared" si="17"/>
        <v>0</v>
      </c>
      <c r="M45" s="184"/>
    </row>
    <row r="46" spans="2:13" ht="14.1" customHeight="1" x14ac:dyDescent="0.25">
      <c r="B46" s="182"/>
      <c r="C46" s="187" t="s">
        <v>105</v>
      </c>
      <c r="D46" s="404"/>
      <c r="E46" s="404"/>
      <c r="F46" s="404"/>
      <c r="G46" s="404"/>
      <c r="H46" s="404"/>
      <c r="I46" s="404"/>
      <c r="J46" s="404"/>
      <c r="K46" s="404"/>
      <c r="L46" s="189">
        <f t="shared" si="17"/>
        <v>0</v>
      </c>
      <c r="M46" s="184"/>
    </row>
    <row r="47" spans="2:13" ht="14.1" customHeight="1" x14ac:dyDescent="0.25">
      <c r="B47" s="182"/>
      <c r="C47" s="187" t="s">
        <v>106</v>
      </c>
      <c r="D47" s="404"/>
      <c r="E47" s="404"/>
      <c r="F47" s="404"/>
      <c r="G47" s="404"/>
      <c r="H47" s="404"/>
      <c r="I47" s="404"/>
      <c r="J47" s="404"/>
      <c r="K47" s="404"/>
      <c r="L47" s="189">
        <f t="shared" si="17"/>
        <v>0</v>
      </c>
      <c r="M47" s="184"/>
    </row>
    <row r="48" spans="2:13" ht="14.1" customHeight="1" x14ac:dyDescent="0.25">
      <c r="B48" s="182"/>
      <c r="C48" s="187" t="s">
        <v>3</v>
      </c>
      <c r="D48" s="404"/>
      <c r="E48" s="404"/>
      <c r="F48" s="404"/>
      <c r="G48" s="404"/>
      <c r="H48" s="404"/>
      <c r="I48" s="404"/>
      <c r="J48" s="404"/>
      <c r="K48" s="404"/>
      <c r="L48" s="189">
        <f t="shared" si="17"/>
        <v>0</v>
      </c>
      <c r="M48" s="184"/>
    </row>
    <row r="49" spans="2:13" ht="14.1" customHeight="1" x14ac:dyDescent="0.25">
      <c r="B49" s="182"/>
      <c r="C49" s="185" t="s">
        <v>219</v>
      </c>
      <c r="D49" s="186">
        <f>SUM(D50:D51)</f>
        <v>0</v>
      </c>
      <c r="E49" s="186">
        <f t="shared" ref="E49:K49" si="18">SUM(E50:E51)</f>
        <v>0</v>
      </c>
      <c r="F49" s="186">
        <f t="shared" si="18"/>
        <v>0</v>
      </c>
      <c r="G49" s="186">
        <f t="shared" si="18"/>
        <v>0</v>
      </c>
      <c r="H49" s="186">
        <f t="shared" si="18"/>
        <v>0</v>
      </c>
      <c r="I49" s="186">
        <f t="shared" si="18"/>
        <v>0</v>
      </c>
      <c r="J49" s="186">
        <f t="shared" si="18"/>
        <v>0</v>
      </c>
      <c r="K49" s="186">
        <f t="shared" si="18"/>
        <v>0</v>
      </c>
      <c r="L49" s="186">
        <f>SUM(L50:L51)</f>
        <v>0</v>
      </c>
      <c r="M49" s="184"/>
    </row>
    <row r="50" spans="2:13" ht="14.1" customHeight="1" x14ac:dyDescent="0.25">
      <c r="B50" s="182"/>
      <c r="C50" s="187" t="s">
        <v>200</v>
      </c>
      <c r="D50" s="363">
        <f>+'Costo Coordinador y Monitor'!E9</f>
        <v>0</v>
      </c>
      <c r="E50" s="363">
        <f>+'Costo Coordinador y Monitor'!F9</f>
        <v>0</v>
      </c>
      <c r="F50" s="363">
        <f>+'Costo Coordinador y Monitor'!G9</f>
        <v>0</v>
      </c>
      <c r="G50" s="363">
        <f>+'Costo Coordinador y Monitor'!H9</f>
        <v>0</v>
      </c>
      <c r="H50" s="363">
        <f>+'Costo Coordinador y Monitor'!I9</f>
        <v>0</v>
      </c>
      <c r="I50" s="363">
        <f>+'Costo Coordinador y Monitor'!J9</f>
        <v>0</v>
      </c>
      <c r="J50" s="363">
        <f>+'Costo Coordinador y Monitor'!K9</f>
        <v>0</v>
      </c>
      <c r="K50" s="363">
        <f>+'Costo Coordinador y Monitor'!L9</f>
        <v>0</v>
      </c>
      <c r="L50" s="363">
        <f>SUM(D50:K50)</f>
        <v>0</v>
      </c>
      <c r="M50" s="184"/>
    </row>
    <row r="51" spans="2:13" ht="14.1" customHeight="1" x14ac:dyDescent="0.25">
      <c r="B51" s="182"/>
      <c r="C51" s="187" t="s">
        <v>201</v>
      </c>
      <c r="D51" s="404"/>
      <c r="E51" s="404"/>
      <c r="F51" s="404"/>
      <c r="G51" s="404"/>
      <c r="H51" s="404"/>
      <c r="I51" s="404"/>
      <c r="J51" s="404"/>
      <c r="K51" s="404"/>
      <c r="L51" s="189">
        <f>SUM(D51:K51)</f>
        <v>0</v>
      </c>
      <c r="M51" s="184"/>
    </row>
    <row r="52" spans="2:13" ht="14.1" customHeight="1" x14ac:dyDescent="0.25">
      <c r="B52" s="182"/>
      <c r="C52" s="190" t="s">
        <v>107</v>
      </c>
      <c r="D52" s="191">
        <f>+SUM(D53:D55)</f>
        <v>0</v>
      </c>
      <c r="E52" s="191">
        <f t="shared" ref="E52:K52" si="19">+SUM(E53:E55)</f>
        <v>0</v>
      </c>
      <c r="F52" s="191">
        <f t="shared" si="19"/>
        <v>0</v>
      </c>
      <c r="G52" s="191">
        <f t="shared" si="19"/>
        <v>0</v>
      </c>
      <c r="H52" s="191">
        <f t="shared" si="19"/>
        <v>0</v>
      </c>
      <c r="I52" s="191">
        <f t="shared" si="19"/>
        <v>0</v>
      </c>
      <c r="J52" s="191">
        <f t="shared" si="19"/>
        <v>0</v>
      </c>
      <c r="K52" s="191">
        <f t="shared" si="19"/>
        <v>0</v>
      </c>
      <c r="L52" s="191">
        <f>+SUM(L53:L55)</f>
        <v>0</v>
      </c>
      <c r="M52" s="184"/>
    </row>
    <row r="53" spans="2:13" ht="14.1" customHeight="1" x14ac:dyDescent="0.25">
      <c r="B53" s="182"/>
      <c r="C53" s="187" t="s">
        <v>220</v>
      </c>
      <c r="D53" s="404"/>
      <c r="E53" s="404"/>
      <c r="F53" s="404"/>
      <c r="G53" s="404"/>
      <c r="H53" s="404"/>
      <c r="I53" s="404"/>
      <c r="J53" s="404"/>
      <c r="K53" s="404"/>
      <c r="L53" s="189">
        <f>SUM(D53:K53)</f>
        <v>0</v>
      </c>
      <c r="M53" s="184"/>
    </row>
    <row r="54" spans="2:13" ht="19.5" customHeight="1" x14ac:dyDescent="0.25">
      <c r="B54" s="182"/>
      <c r="C54" s="187" t="s">
        <v>177</v>
      </c>
      <c r="D54" s="404"/>
      <c r="E54" s="404"/>
      <c r="F54" s="404"/>
      <c r="G54" s="404"/>
      <c r="H54" s="404"/>
      <c r="I54" s="404"/>
      <c r="J54" s="404"/>
      <c r="K54" s="404"/>
      <c r="L54" s="189">
        <f>SUM(D54:K54)</f>
        <v>0</v>
      </c>
      <c r="M54" s="184"/>
    </row>
    <row r="55" spans="2:13" ht="14.1" customHeight="1" x14ac:dyDescent="0.25">
      <c r="B55" s="194"/>
      <c r="C55" s="187" t="s">
        <v>221</v>
      </c>
      <c r="D55" s="404"/>
      <c r="E55" s="404"/>
      <c r="F55" s="404"/>
      <c r="G55" s="404"/>
      <c r="H55" s="404"/>
      <c r="I55" s="404"/>
      <c r="J55" s="404"/>
      <c r="K55" s="404"/>
      <c r="L55" s="189">
        <f>SUM(D55:K55)</f>
        <v>0</v>
      </c>
      <c r="M55" s="184"/>
    </row>
    <row r="56" spans="2:13" ht="14.1" customHeight="1" thickBot="1" x14ac:dyDescent="0.3">
      <c r="B56" s="195"/>
      <c r="C56" s="365" t="s">
        <v>108</v>
      </c>
      <c r="D56" s="366">
        <f>+D9</f>
        <v>0</v>
      </c>
      <c r="E56" s="366">
        <f>+E9</f>
        <v>0</v>
      </c>
      <c r="F56" s="366">
        <f t="shared" ref="F56" si="20">+F9</f>
        <v>0</v>
      </c>
      <c r="G56" s="366">
        <f>+G9</f>
        <v>0</v>
      </c>
      <c r="H56" s="366">
        <f t="shared" ref="H56:J56" si="21">+H9</f>
        <v>0</v>
      </c>
      <c r="I56" s="366">
        <f t="shared" si="21"/>
        <v>0</v>
      </c>
      <c r="J56" s="366">
        <f t="shared" si="21"/>
        <v>0</v>
      </c>
      <c r="K56" s="366">
        <f>+K9</f>
        <v>0</v>
      </c>
      <c r="L56" s="366">
        <f>+L9</f>
        <v>0</v>
      </c>
      <c r="M56" s="197"/>
    </row>
    <row r="57" spans="2:13" ht="20.45" customHeight="1" x14ac:dyDescent="0.25">
      <c r="B57" s="194"/>
      <c r="C57" s="292"/>
      <c r="D57" s="253" t="str">
        <f>+D6</f>
        <v>Periodo - 2026 - 1</v>
      </c>
      <c r="E57" s="253" t="str">
        <f t="shared" ref="E57:K57" si="22">+E6</f>
        <v>Periodo - 2026 - 2</v>
      </c>
      <c r="F57" s="253" t="str">
        <f t="shared" si="22"/>
        <v>Periodo - 2027 - 1</v>
      </c>
      <c r="G57" s="253" t="str">
        <f t="shared" si="22"/>
        <v>Periodo - 2027 - 2</v>
      </c>
      <c r="H57" s="253" t="str">
        <f t="shared" si="22"/>
        <v>Periodo - 2028 - 1</v>
      </c>
      <c r="I57" s="253" t="str">
        <f t="shared" si="22"/>
        <v>Periodo - 2028 - 2</v>
      </c>
      <c r="J57" s="253" t="str">
        <f t="shared" si="22"/>
        <v>Periodo - 2029 - 1</v>
      </c>
      <c r="K57" s="253" t="str">
        <f t="shared" si="22"/>
        <v>Periodo - 2029 - 2</v>
      </c>
      <c r="L57" s="477" t="s">
        <v>23</v>
      </c>
      <c r="M57" s="184"/>
    </row>
    <row r="58" spans="2:13" ht="14.1" customHeight="1" x14ac:dyDescent="0.25">
      <c r="B58" s="194"/>
      <c r="C58" s="292"/>
      <c r="D58" s="475"/>
      <c r="E58" s="476"/>
      <c r="F58" s="475"/>
      <c r="G58" s="476"/>
      <c r="H58" s="293"/>
      <c r="I58" s="293"/>
      <c r="J58" s="293"/>
      <c r="K58" s="293"/>
      <c r="L58" s="478"/>
      <c r="M58" s="184"/>
    </row>
    <row r="59" spans="2:13" ht="14.1" customHeight="1" thickBot="1" x14ac:dyDescent="0.3">
      <c r="B59" s="195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7"/>
    </row>
    <row r="60" spans="2:13" ht="28.5" customHeight="1" x14ac:dyDescent="0.25">
      <c r="G60" s="294" t="s">
        <v>125</v>
      </c>
      <c r="H60" s="200"/>
      <c r="I60" s="200"/>
      <c r="J60" s="200"/>
      <c r="K60" s="200"/>
    </row>
  </sheetData>
  <mergeCells count="19">
    <mergeCell ref="D58:E58"/>
    <mergeCell ref="L57:L58"/>
    <mergeCell ref="B4:M4"/>
    <mergeCell ref="F58:G58"/>
    <mergeCell ref="C8:L8"/>
    <mergeCell ref="D6:D7"/>
    <mergeCell ref="E6:E7"/>
    <mergeCell ref="F6:F7"/>
    <mergeCell ref="G6:G7"/>
    <mergeCell ref="L6:L7"/>
    <mergeCell ref="H6:H7"/>
    <mergeCell ref="I6:I7"/>
    <mergeCell ref="J6:J7"/>
    <mergeCell ref="K6:K7"/>
    <mergeCell ref="N4:O7"/>
    <mergeCell ref="B2:M2"/>
    <mergeCell ref="B3:G3"/>
    <mergeCell ref="D5:L5"/>
    <mergeCell ref="C6:C7"/>
  </mergeCells>
  <hyperlinks>
    <hyperlink ref="G60" location="'Presupuesto Globlal'!A1" display="Siguiente &gt;&gt;&gt;" xr:uid="{00000000-0004-0000-0400-000000000000}"/>
  </hyperlinks>
  <pageMargins left="0.39370078740157483" right="0.23622047244094491" top="0.39370078740157483" bottom="0.39370078740157483" header="0" footer="0"/>
  <pageSetup scale="78" orientation="landscape" r:id="rId1"/>
  <headerFooter alignWithMargins="0"/>
  <rowBreaks count="1" manualBreakCount="1">
    <brk id="29" min="2" max="11" man="1"/>
  </rowBreaks>
  <colBreaks count="1" manualBreakCount="1">
    <brk id="12" min="3" max="64" man="1"/>
  </colBreaks>
  <ignoredErrors>
    <ignoredError sqref="E15:F15" unlockedFormula="1"/>
    <ignoredError sqref="E42:G42" formula="1"/>
    <ignoredError sqref="E23:F23" formula="1" unlockedFormula="1"/>
    <ignoredError sqref="F56" evalError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8"/>
  <sheetViews>
    <sheetView zoomScale="80" zoomScaleNormal="80" zoomScaleSheetLayoutView="100" workbookViewId="0">
      <selection activeCell="D18" sqref="D18"/>
    </sheetView>
  </sheetViews>
  <sheetFormatPr baseColWidth="10" defaultColWidth="11.42578125" defaultRowHeight="12" x14ac:dyDescent="0.2"/>
  <cols>
    <col min="1" max="1" width="2.7109375" style="72" customWidth="1"/>
    <col min="2" max="2" width="1.7109375" style="72" customWidth="1"/>
    <col min="3" max="3" width="37.28515625" style="72" customWidth="1"/>
    <col min="4" max="11" width="22.140625" style="72" customWidth="1"/>
    <col min="12" max="12" width="14.7109375" style="72" customWidth="1"/>
    <col min="13" max="13" width="1.7109375" style="72" customWidth="1"/>
    <col min="14" max="14" width="11.42578125" style="72" customWidth="1"/>
    <col min="15" max="15" width="10.85546875" style="73" bestFit="1" customWidth="1"/>
    <col min="16" max="16" width="11.42578125" style="72"/>
    <col min="17" max="17" width="5.85546875" style="72" customWidth="1"/>
    <col min="18" max="16384" width="11.42578125" style="72"/>
  </cols>
  <sheetData>
    <row r="1" spans="2:15" ht="7.9" customHeight="1" x14ac:dyDescent="0.2"/>
    <row r="2" spans="2:15" ht="45.6" customHeight="1" x14ac:dyDescent="0.25">
      <c r="C2" s="486" t="s">
        <v>209</v>
      </c>
      <c r="D2" s="486"/>
      <c r="E2" s="486"/>
      <c r="F2" s="486"/>
      <c r="G2" s="486"/>
      <c r="H2" s="486"/>
      <c r="I2" s="486"/>
      <c r="J2" s="486"/>
      <c r="K2" s="486"/>
      <c r="L2" s="486"/>
    </row>
    <row r="3" spans="2:15" ht="16.5" x14ac:dyDescent="0.3">
      <c r="C3" s="487" t="s">
        <v>180</v>
      </c>
      <c r="D3" s="487"/>
      <c r="E3" s="487"/>
      <c r="F3" s="487"/>
      <c r="G3" s="487"/>
      <c r="H3" s="487"/>
      <c r="I3" s="487"/>
      <c r="J3" s="487"/>
      <c r="K3" s="487"/>
      <c r="L3" s="487"/>
    </row>
    <row r="4" spans="2:15" ht="5.45" customHeight="1" thickBot="1" x14ac:dyDescent="0.25"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2:15" ht="21.6" customHeight="1" x14ac:dyDescent="0.3">
      <c r="B5" s="98"/>
      <c r="C5" s="488" t="s">
        <v>22</v>
      </c>
      <c r="D5" s="488"/>
      <c r="E5" s="488"/>
      <c r="F5" s="488"/>
      <c r="G5" s="488"/>
      <c r="H5" s="488"/>
      <c r="I5" s="488"/>
      <c r="J5" s="488"/>
      <c r="K5" s="488"/>
      <c r="L5" s="488"/>
      <c r="M5" s="142"/>
      <c r="N5" s="462" t="s">
        <v>227</v>
      </c>
      <c r="O5" s="463"/>
    </row>
    <row r="6" spans="2:15" ht="0.6" customHeight="1" x14ac:dyDescent="0.2">
      <c r="B6" s="99"/>
      <c r="C6" s="241"/>
      <c r="D6" s="490"/>
      <c r="E6" s="490"/>
      <c r="F6" s="490"/>
      <c r="G6" s="490"/>
      <c r="H6" s="255"/>
      <c r="I6" s="255"/>
      <c r="J6" s="255"/>
      <c r="K6" s="255"/>
      <c r="L6" s="242"/>
      <c r="M6" s="94"/>
      <c r="N6" s="464"/>
      <c r="O6" s="465"/>
    </row>
    <row r="7" spans="2:15" ht="22.15" customHeight="1" x14ac:dyDescent="0.2">
      <c r="B7" s="99"/>
      <c r="C7" s="2" t="s">
        <v>13</v>
      </c>
      <c r="D7" s="244" t="str">
        <f>+'Costo Coordinador y Monitor'!E5</f>
        <v>Periodo - 2026 - 1</v>
      </c>
      <c r="E7" s="244" t="str">
        <f>+'Costo Coordinador y Monitor'!F5</f>
        <v>Periodo - 2026 - 2</v>
      </c>
      <c r="F7" s="244" t="str">
        <f>+'Costo Coordinador y Monitor'!G5</f>
        <v>Periodo - 2027 - 1</v>
      </c>
      <c r="G7" s="244" t="str">
        <f>+'Costo Coordinador y Monitor'!H5</f>
        <v>Periodo - 2027 - 2</v>
      </c>
      <c r="H7" s="244" t="str">
        <f>+'Costo Coordinador y Monitor'!I5</f>
        <v>Periodo - 2028 - 1</v>
      </c>
      <c r="I7" s="244" t="str">
        <f>+'Costo Coordinador y Monitor'!J5</f>
        <v>Periodo - 2028 - 2</v>
      </c>
      <c r="J7" s="244" t="str">
        <f>+'Costo Coordinador y Monitor'!K5</f>
        <v>Periodo - 2029 - 1</v>
      </c>
      <c r="K7" s="244" t="str">
        <f>+'Costo Coordinador y Monitor'!L5</f>
        <v>Periodo - 2029 - 2</v>
      </c>
      <c r="L7" s="2" t="s">
        <v>23</v>
      </c>
      <c r="M7" s="94"/>
      <c r="N7" s="464"/>
      <c r="O7" s="465"/>
    </row>
    <row r="8" spans="2:15" ht="14.1" customHeight="1" thickBot="1" x14ac:dyDescent="0.25">
      <c r="B8" s="99"/>
      <c r="C8" s="208" t="s">
        <v>14</v>
      </c>
      <c r="D8" s="71">
        <f>+'Presupuesto Detallado Gastos'!D13++'Presupuesto Detallado Gastos'!D14</f>
        <v>0</v>
      </c>
      <c r="E8" s="71">
        <f>+'Presupuesto Detallado Gastos'!E13++'Presupuesto Detallado Gastos'!E14</f>
        <v>0</v>
      </c>
      <c r="F8" s="71">
        <f>+'Presupuesto Detallado Gastos'!F13++'Presupuesto Detallado Gastos'!F14</f>
        <v>0</v>
      </c>
      <c r="G8" s="71">
        <f>+'Presupuesto Detallado Gastos'!G13++'Presupuesto Detallado Gastos'!G14</f>
        <v>0</v>
      </c>
      <c r="H8" s="71">
        <f>+'Presupuesto Detallado Gastos'!H13++'Presupuesto Detallado Gastos'!H14</f>
        <v>0</v>
      </c>
      <c r="I8" s="71">
        <f>+'Presupuesto Detallado Gastos'!I13++'Presupuesto Detallado Gastos'!I14</f>
        <v>0</v>
      </c>
      <c r="J8" s="71">
        <f>+'Presupuesto Detallado Gastos'!J13++'Presupuesto Detallado Gastos'!J14</f>
        <v>0</v>
      </c>
      <c r="K8" s="71">
        <f>+'Presupuesto Detallado Gastos'!K13++'Presupuesto Detallado Gastos'!K14</f>
        <v>0</v>
      </c>
      <c r="L8" s="146">
        <f>SUM(D8:K8)</f>
        <v>0</v>
      </c>
      <c r="M8" s="94"/>
      <c r="N8" s="466"/>
      <c r="O8" s="467"/>
    </row>
    <row r="9" spans="2:15" ht="14.1" customHeight="1" x14ac:dyDescent="0.2">
      <c r="B9" s="99"/>
      <c r="C9" s="209" t="s">
        <v>15</v>
      </c>
      <c r="D9" s="71">
        <f>+'Presupuesto Detallado Gastos'!D15</f>
        <v>0</v>
      </c>
      <c r="E9" s="71">
        <f>+'Presupuesto Detallado Gastos'!E15</f>
        <v>0</v>
      </c>
      <c r="F9" s="71">
        <f>+'Presupuesto Detallado Gastos'!F15</f>
        <v>0</v>
      </c>
      <c r="G9" s="71">
        <f>+'Presupuesto Detallado Gastos'!G15</f>
        <v>0</v>
      </c>
      <c r="H9" s="71">
        <f>+'Presupuesto Detallado Gastos'!H15</f>
        <v>0</v>
      </c>
      <c r="I9" s="71">
        <f>+'Presupuesto Detallado Gastos'!I15</f>
        <v>0</v>
      </c>
      <c r="J9" s="71">
        <f>+'Presupuesto Detallado Gastos'!J15</f>
        <v>0</v>
      </c>
      <c r="K9" s="71">
        <f>+'Presupuesto Detallado Gastos'!K15</f>
        <v>0</v>
      </c>
      <c r="L9" s="146">
        <f>SUM(D9:K9)</f>
        <v>0</v>
      </c>
      <c r="M9" s="94"/>
      <c r="N9" s="74"/>
      <c r="O9" s="74"/>
    </row>
    <row r="10" spans="2:15" s="78" customFormat="1" ht="14.1" customHeight="1" x14ac:dyDescent="0.2">
      <c r="B10" s="140"/>
      <c r="C10" s="209" t="s">
        <v>204</v>
      </c>
      <c r="D10" s="71">
        <f>+'Presupuesto Detallado Gastos'!D16+'Presupuesto Detallado Gastos'!D52</f>
        <v>0</v>
      </c>
      <c r="E10" s="71">
        <f>+'Presupuesto Detallado Gastos'!E16+'Presupuesto Detallado Gastos'!E52</f>
        <v>0</v>
      </c>
      <c r="F10" s="71">
        <f>+'Presupuesto Detallado Gastos'!F16+'Presupuesto Detallado Gastos'!F52</f>
        <v>0</v>
      </c>
      <c r="G10" s="71">
        <f>+'Presupuesto Detallado Gastos'!G16+'Presupuesto Detallado Gastos'!G52</f>
        <v>0</v>
      </c>
      <c r="H10" s="71">
        <f>+'Presupuesto Detallado Gastos'!H16+'Presupuesto Detallado Gastos'!H52</f>
        <v>0</v>
      </c>
      <c r="I10" s="71">
        <f>+'Presupuesto Detallado Gastos'!I16+'Presupuesto Detallado Gastos'!I52</f>
        <v>0</v>
      </c>
      <c r="J10" s="71">
        <f>+'Presupuesto Detallado Gastos'!J16+'Presupuesto Detallado Gastos'!J52</f>
        <v>0</v>
      </c>
      <c r="K10" s="71">
        <f>+'Presupuesto Detallado Gastos'!K16+'Presupuesto Detallado Gastos'!K52</f>
        <v>0</v>
      </c>
      <c r="L10" s="146">
        <f>SUM(D10:K10)</f>
        <v>0</v>
      </c>
      <c r="M10" s="143"/>
      <c r="N10" s="77"/>
      <c r="O10" s="77"/>
    </row>
    <row r="11" spans="2:15" s="78" customFormat="1" ht="14.1" customHeight="1" x14ac:dyDescent="0.2">
      <c r="B11" s="140"/>
      <c r="C11" s="212" t="s">
        <v>24</v>
      </c>
      <c r="D11" s="207">
        <f>SUM(D8:D10)</f>
        <v>0</v>
      </c>
      <c r="E11" s="207">
        <f t="shared" ref="E11:K11" si="0">SUM(E8:E10)</f>
        <v>0</v>
      </c>
      <c r="F11" s="207">
        <f t="shared" si="0"/>
        <v>0</v>
      </c>
      <c r="G11" s="207">
        <f t="shared" si="0"/>
        <v>0</v>
      </c>
      <c r="H11" s="207">
        <f t="shared" si="0"/>
        <v>0</v>
      </c>
      <c r="I11" s="207">
        <f t="shared" si="0"/>
        <v>0</v>
      </c>
      <c r="J11" s="207">
        <f t="shared" si="0"/>
        <v>0</v>
      </c>
      <c r="K11" s="207">
        <f t="shared" si="0"/>
        <v>0</v>
      </c>
      <c r="L11" s="147">
        <f>SUM(L8:L10)</f>
        <v>0</v>
      </c>
      <c r="M11" s="143"/>
      <c r="N11" s="77"/>
      <c r="O11" s="77"/>
    </row>
    <row r="12" spans="2:15" s="78" customFormat="1" ht="13.5" customHeight="1" thickBot="1" x14ac:dyDescent="0.25">
      <c r="B12" s="140"/>
      <c r="C12" s="327"/>
      <c r="D12" s="328"/>
      <c r="E12" s="328"/>
      <c r="F12" s="328"/>
      <c r="G12" s="328"/>
      <c r="H12" s="328"/>
      <c r="I12" s="328"/>
      <c r="J12" s="328"/>
      <c r="K12" s="328"/>
      <c r="L12" s="328"/>
      <c r="M12" s="144"/>
      <c r="N12" s="76"/>
      <c r="O12" s="80"/>
    </row>
    <row r="13" spans="2:15" ht="14.45" customHeight="1" x14ac:dyDescent="0.3">
      <c r="B13" s="99"/>
      <c r="C13" s="488" t="s">
        <v>31</v>
      </c>
      <c r="D13" s="488"/>
      <c r="E13" s="488"/>
      <c r="F13" s="488"/>
      <c r="G13" s="488"/>
      <c r="H13" s="488"/>
      <c r="I13" s="488"/>
      <c r="J13" s="488"/>
      <c r="K13" s="488"/>
      <c r="L13" s="488"/>
      <c r="M13" s="144"/>
      <c r="N13" s="76"/>
      <c r="O13" s="76"/>
    </row>
    <row r="14" spans="2:15" ht="0.6" customHeight="1" x14ac:dyDescent="0.2">
      <c r="B14" s="99"/>
      <c r="C14" s="2"/>
      <c r="D14" s="461"/>
      <c r="E14" s="461"/>
      <c r="F14" s="489"/>
      <c r="G14" s="489"/>
      <c r="H14" s="311"/>
      <c r="I14" s="311"/>
      <c r="J14" s="311"/>
      <c r="K14" s="311"/>
      <c r="L14" s="239"/>
      <c r="M14" s="94"/>
      <c r="N14" s="74"/>
      <c r="O14" s="74"/>
    </row>
    <row r="15" spans="2:15" ht="22.15" customHeight="1" x14ac:dyDescent="0.2">
      <c r="B15" s="99"/>
      <c r="C15" s="213" t="s">
        <v>13</v>
      </c>
      <c r="D15" s="211" t="str">
        <f>+D7</f>
        <v>Periodo - 2026 - 1</v>
      </c>
      <c r="E15" s="211" t="str">
        <f t="shared" ref="E15:K15" si="1">+E7</f>
        <v>Periodo - 2026 - 2</v>
      </c>
      <c r="F15" s="211" t="str">
        <f t="shared" si="1"/>
        <v>Periodo - 2027 - 1</v>
      </c>
      <c r="G15" s="211" t="str">
        <f t="shared" si="1"/>
        <v>Periodo - 2027 - 2</v>
      </c>
      <c r="H15" s="211" t="str">
        <f t="shared" si="1"/>
        <v>Periodo - 2028 - 1</v>
      </c>
      <c r="I15" s="211" t="str">
        <f t="shared" si="1"/>
        <v>Periodo - 2028 - 2</v>
      </c>
      <c r="J15" s="211" t="str">
        <f t="shared" si="1"/>
        <v>Periodo - 2029 - 1</v>
      </c>
      <c r="K15" s="211" t="str">
        <f t="shared" si="1"/>
        <v>Periodo - 2029 - 2</v>
      </c>
      <c r="L15" s="235" t="s">
        <v>23</v>
      </c>
      <c r="M15" s="94"/>
      <c r="N15" s="74"/>
      <c r="O15" s="74"/>
    </row>
    <row r="16" spans="2:15" ht="14.1" customHeight="1" x14ac:dyDescent="0.2">
      <c r="B16" s="99"/>
      <c r="C16" s="250" t="s">
        <v>14</v>
      </c>
      <c r="D16" s="360">
        <f>+'Presupuesto Detallado Gastos'!D11</f>
        <v>0</v>
      </c>
      <c r="E16" s="360">
        <f>+'Presupuesto Detallado Gastos'!E11</f>
        <v>0</v>
      </c>
      <c r="F16" s="360">
        <f>+'Presupuesto Detallado Gastos'!F11</f>
        <v>0</v>
      </c>
      <c r="G16" s="360">
        <f>+'Presupuesto Detallado Gastos'!G11</f>
        <v>0</v>
      </c>
      <c r="H16" s="360">
        <f>+'Presupuesto Detallado Gastos'!H11</f>
        <v>0</v>
      </c>
      <c r="I16" s="360">
        <f>+'Presupuesto Detallado Gastos'!I11</f>
        <v>0</v>
      </c>
      <c r="J16" s="360">
        <f>+'Presupuesto Detallado Gastos'!J11</f>
        <v>0</v>
      </c>
      <c r="K16" s="360">
        <f>+'Presupuesto Detallado Gastos'!K11</f>
        <v>0</v>
      </c>
      <c r="L16" s="146">
        <f>SUM(D16:K16)</f>
        <v>0</v>
      </c>
      <c r="M16" s="94"/>
      <c r="N16" s="74"/>
      <c r="O16" s="74"/>
    </row>
    <row r="17" spans="2:15" ht="14.1" customHeight="1" x14ac:dyDescent="0.2">
      <c r="B17" s="99"/>
      <c r="C17" s="209" t="s">
        <v>15</v>
      </c>
      <c r="D17" s="406"/>
      <c r="E17" s="406"/>
      <c r="F17" s="406"/>
      <c r="G17" s="406"/>
      <c r="H17" s="406"/>
      <c r="I17" s="406"/>
      <c r="J17" s="406"/>
      <c r="K17" s="406"/>
      <c r="L17" s="146">
        <f>SUM(D17:K17)</f>
        <v>0</v>
      </c>
      <c r="M17" s="94"/>
      <c r="N17" s="74"/>
      <c r="O17" s="74"/>
    </row>
    <row r="18" spans="2:15" ht="14.1" customHeight="1" x14ac:dyDescent="0.2">
      <c r="B18" s="99"/>
      <c r="C18" s="405" t="s">
        <v>16</v>
      </c>
      <c r="D18" s="407"/>
      <c r="E18" s="407"/>
      <c r="F18" s="407"/>
      <c r="G18" s="407"/>
      <c r="H18" s="407"/>
      <c r="I18" s="407"/>
      <c r="J18" s="407"/>
      <c r="K18" s="407"/>
      <c r="L18" s="146">
        <f>SUM(D18:K18)</f>
        <v>0</v>
      </c>
      <c r="M18" s="94"/>
      <c r="N18" s="74"/>
      <c r="O18" s="74"/>
    </row>
    <row r="19" spans="2:15" s="74" customFormat="1" ht="44.25" customHeight="1" x14ac:dyDescent="0.25">
      <c r="B19" s="141"/>
      <c r="C19" s="251" t="s">
        <v>32</v>
      </c>
      <c r="D19" s="103">
        <f>SUM(D16:D18)</f>
        <v>0</v>
      </c>
      <c r="E19" s="103">
        <f t="shared" ref="E19:K19" si="2">SUM(E16:E18)</f>
        <v>0</v>
      </c>
      <c r="F19" s="103">
        <f t="shared" si="2"/>
        <v>0</v>
      </c>
      <c r="G19" s="103">
        <f t="shared" si="2"/>
        <v>0</v>
      </c>
      <c r="H19" s="103">
        <f>SUM(H16:H18)</f>
        <v>0</v>
      </c>
      <c r="I19" s="103">
        <f>SUM(I16:I18)</f>
        <v>0</v>
      </c>
      <c r="J19" s="103">
        <f t="shared" si="2"/>
        <v>0</v>
      </c>
      <c r="K19" s="103">
        <f t="shared" si="2"/>
        <v>0</v>
      </c>
      <c r="L19" s="146">
        <f>SUM(D19:K19)</f>
        <v>0</v>
      </c>
      <c r="M19" s="94"/>
    </row>
    <row r="20" spans="2:15" ht="12.6" customHeight="1" x14ac:dyDescent="0.2">
      <c r="B20" s="99"/>
      <c r="C20" s="329"/>
      <c r="D20" s="330"/>
      <c r="E20" s="330"/>
      <c r="F20" s="330"/>
      <c r="G20" s="330"/>
      <c r="H20" s="330"/>
      <c r="I20" s="330"/>
      <c r="J20" s="330"/>
      <c r="K20" s="330"/>
      <c r="L20" s="331"/>
      <c r="M20" s="94"/>
      <c r="N20" s="74"/>
      <c r="O20" s="74"/>
    </row>
    <row r="21" spans="2:15" s="74" customFormat="1" ht="22.5" customHeight="1" x14ac:dyDescent="0.25">
      <c r="B21" s="141"/>
      <c r="C21" s="214" t="s">
        <v>214</v>
      </c>
      <c r="D21" s="215">
        <f>+D11+D19</f>
        <v>0</v>
      </c>
      <c r="E21" s="215">
        <f>+E11+E19</f>
        <v>0</v>
      </c>
      <c r="F21" s="215">
        <f>+F11+F19</f>
        <v>0</v>
      </c>
      <c r="G21" s="215">
        <f>+G11+G19</f>
        <v>0</v>
      </c>
      <c r="H21" s="215">
        <f t="shared" ref="H21:J21" si="3">+H11+H19</f>
        <v>0</v>
      </c>
      <c r="I21" s="215">
        <f t="shared" si="3"/>
        <v>0</v>
      </c>
      <c r="J21" s="215">
        <f t="shared" si="3"/>
        <v>0</v>
      </c>
      <c r="K21" s="215">
        <f>+K11+K19</f>
        <v>0</v>
      </c>
      <c r="L21" s="102">
        <f>+L11+L19</f>
        <v>0</v>
      </c>
      <c r="M21" s="145"/>
    </row>
    <row r="22" spans="2:15" ht="12.75" thickBot="1" x14ac:dyDescent="0.25">
      <c r="B22" s="10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7"/>
      <c r="N22" s="74"/>
      <c r="O22" s="75"/>
    </row>
    <row r="23" spans="2:15" x14ac:dyDescent="0.2"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/>
    </row>
    <row r="24" spans="2:15" ht="15.75" x14ac:dyDescent="0.2">
      <c r="C24" s="74"/>
      <c r="D24" s="74"/>
      <c r="E24" s="74"/>
      <c r="F24" s="74"/>
      <c r="L24" s="149" t="s">
        <v>125</v>
      </c>
      <c r="M24" s="74"/>
      <c r="N24" s="74"/>
      <c r="O24" s="75"/>
    </row>
    <row r="25" spans="2:15" x14ac:dyDescent="0.2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</row>
    <row r="26" spans="2:15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</row>
    <row r="27" spans="2:15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</row>
    <row r="28" spans="2:15" x14ac:dyDescent="0.2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</row>
  </sheetData>
  <sortState xmlns:xlrd2="http://schemas.microsoft.com/office/spreadsheetml/2017/richdata2" ref="R14:S25">
    <sortCondition descending="1" ref="R14"/>
  </sortState>
  <mergeCells count="9">
    <mergeCell ref="N5:O8"/>
    <mergeCell ref="C2:L2"/>
    <mergeCell ref="C3:L3"/>
    <mergeCell ref="C5:L5"/>
    <mergeCell ref="F14:G14"/>
    <mergeCell ref="F6:G6"/>
    <mergeCell ref="D6:E6"/>
    <mergeCell ref="C13:L13"/>
    <mergeCell ref="D14:E14"/>
  </mergeCells>
  <phoneticPr fontId="10" type="noConversion"/>
  <hyperlinks>
    <hyperlink ref="L24" location="Ingresos!A1" display="Siguiente &gt;&gt;&gt;" xr:uid="{00000000-0004-0000-0500-000000000000}"/>
  </hyperlinks>
  <pageMargins left="0.39370078740157483" right="0" top="0.19685039370078741" bottom="0.39370078740157483" header="0.31496062992125984" footer="0.31496062992125984"/>
  <pageSetup scale="70" orientation="landscape" r:id="rId1"/>
  <colBreaks count="1" manualBreakCount="1">
    <brk id="13" max="1048575" man="1"/>
  </colBreaks>
  <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E791"/>
  <sheetViews>
    <sheetView topLeftCell="A21" zoomScaleNormal="100" zoomScaleSheetLayoutView="100" zoomScalePageLayoutView="110" workbookViewId="0">
      <selection activeCell="H15" sqref="H15"/>
    </sheetView>
  </sheetViews>
  <sheetFormatPr baseColWidth="10" defaultColWidth="11.42578125" defaultRowHeight="12" customHeight="1" x14ac:dyDescent="0.2"/>
  <cols>
    <col min="1" max="1" width="11.42578125" style="312"/>
    <col min="2" max="2" width="1.85546875" style="5" customWidth="1"/>
    <col min="3" max="3" width="35.42578125" style="5" customWidth="1"/>
    <col min="4" max="4" width="6.28515625" style="9" customWidth="1"/>
    <col min="5" max="5" width="17.42578125" style="4" customWidth="1"/>
    <col min="6" max="6" width="19" style="4" customWidth="1"/>
    <col min="7" max="7" width="18.42578125" style="4" customWidth="1"/>
    <col min="8" max="12" width="18.5703125" style="4" customWidth="1"/>
    <col min="13" max="13" width="15.42578125" style="4" customWidth="1"/>
    <col min="14" max="14" width="1.7109375" style="4" customWidth="1"/>
    <col min="15" max="15" width="9.85546875" style="315" bestFit="1" customWidth="1"/>
    <col min="16" max="16" width="9.5703125" style="315" bestFit="1" customWidth="1"/>
    <col min="17" max="17" width="10.85546875" style="315" bestFit="1" customWidth="1"/>
    <col min="18" max="18" width="13.140625" style="315" customWidth="1"/>
    <col min="19" max="21" width="11.42578125" style="315"/>
    <col min="22" max="83" width="11.42578125" style="312"/>
    <col min="84" max="16384" width="11.42578125" style="5"/>
  </cols>
  <sheetData>
    <row r="1" spans="1:83" s="312" customFormat="1" ht="12" customHeight="1" thickBot="1" x14ac:dyDescent="0.25">
      <c r="D1" s="316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</row>
    <row r="2" spans="1:83" ht="53.45" customHeight="1" x14ac:dyDescent="0.25">
      <c r="B2" s="111"/>
      <c r="C2" s="497" t="s">
        <v>209</v>
      </c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325"/>
    </row>
    <row r="3" spans="1:83" ht="17.45" customHeight="1" thickBot="1" x14ac:dyDescent="0.3">
      <c r="B3" s="112"/>
      <c r="C3" s="498" t="s">
        <v>180</v>
      </c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118"/>
    </row>
    <row r="4" spans="1:83" ht="18" customHeight="1" thickBot="1" x14ac:dyDescent="0.25">
      <c r="B4" s="326"/>
      <c r="C4" s="502" t="s">
        <v>49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119"/>
      <c r="O4" s="317"/>
      <c r="P4" s="317"/>
    </row>
    <row r="5" spans="1:83" s="6" customFormat="1" ht="24" customHeight="1" x14ac:dyDescent="0.25">
      <c r="A5" s="313"/>
      <c r="B5" s="114"/>
      <c r="C5" s="2" t="s">
        <v>2</v>
      </c>
      <c r="D5" s="2" t="s">
        <v>213</v>
      </c>
      <c r="E5" s="2" t="str">
        <f>+'Presupuesto Globlal'!D7</f>
        <v>Periodo - 2026 - 1</v>
      </c>
      <c r="F5" s="2" t="str">
        <f>+'Presupuesto Globlal'!E7</f>
        <v>Periodo - 2026 - 2</v>
      </c>
      <c r="G5" s="2" t="str">
        <f>+'Presupuesto Globlal'!F7</f>
        <v>Periodo - 2027 - 1</v>
      </c>
      <c r="H5" s="2" t="str">
        <f>+'Presupuesto Globlal'!G7</f>
        <v>Periodo - 2027 - 2</v>
      </c>
      <c r="I5" s="2" t="str">
        <f>+'Presupuesto Globlal'!H7</f>
        <v>Periodo - 2028 - 1</v>
      </c>
      <c r="J5" s="2" t="str">
        <f>+'Presupuesto Globlal'!I7</f>
        <v>Periodo - 2028 - 2</v>
      </c>
      <c r="K5" s="2" t="str">
        <f>+'Presupuesto Globlal'!J7</f>
        <v>Periodo - 2029 - 1</v>
      </c>
      <c r="L5" s="2" t="str">
        <f>+'Presupuesto Globlal'!K7</f>
        <v>Periodo - 2029 - 2</v>
      </c>
      <c r="M5" s="235" t="s">
        <v>23</v>
      </c>
      <c r="N5" s="120"/>
      <c r="O5" s="491" t="s">
        <v>227</v>
      </c>
      <c r="P5" s="492"/>
      <c r="Q5" s="318"/>
      <c r="R5" s="318"/>
      <c r="S5" s="318"/>
      <c r="T5" s="318"/>
      <c r="U5" s="318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</row>
    <row r="6" spans="1:83" s="6" customFormat="1" ht="54.75" hidden="1" customHeight="1" x14ac:dyDescent="0.2">
      <c r="A6" s="313"/>
      <c r="B6" s="114"/>
      <c r="C6" s="210" t="s">
        <v>160</v>
      </c>
      <c r="D6" s="211" t="s">
        <v>161</v>
      </c>
      <c r="E6" s="211" t="s">
        <v>162</v>
      </c>
      <c r="F6" s="211" t="s">
        <v>163</v>
      </c>
      <c r="G6" s="211" t="s">
        <v>164</v>
      </c>
      <c r="H6" s="211" t="s">
        <v>165</v>
      </c>
      <c r="I6" s="211" t="s">
        <v>178</v>
      </c>
      <c r="J6" s="211"/>
      <c r="K6" s="211"/>
      <c r="L6" s="211"/>
      <c r="M6" s="240"/>
      <c r="N6" s="120"/>
      <c r="O6" s="493"/>
      <c r="P6" s="494"/>
      <c r="Q6" s="318"/>
      <c r="R6" s="318"/>
      <c r="S6" s="318"/>
      <c r="T6" s="318"/>
      <c r="U6" s="318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3"/>
      <c r="CC6" s="313"/>
      <c r="CD6" s="313"/>
      <c r="CE6" s="313"/>
    </row>
    <row r="7" spans="1:83" s="6" customFormat="1" ht="46.5" hidden="1" customHeight="1" x14ac:dyDescent="0.2">
      <c r="A7" s="313"/>
      <c r="B7" s="114"/>
      <c r="C7" s="216" t="s">
        <v>148</v>
      </c>
      <c r="D7" s="152"/>
      <c r="E7" s="150"/>
      <c r="F7" s="150"/>
      <c r="G7" s="150"/>
      <c r="H7" s="217"/>
      <c r="I7" s="217"/>
      <c r="J7" s="217"/>
      <c r="K7" s="217"/>
      <c r="L7" s="217"/>
      <c r="M7" s="202">
        <f>SUM(E7:H7)</f>
        <v>0</v>
      </c>
      <c r="N7" s="120"/>
      <c r="O7" s="493"/>
      <c r="P7" s="494"/>
      <c r="Q7" s="318"/>
      <c r="R7" s="318"/>
      <c r="S7" s="318"/>
      <c r="T7" s="318"/>
      <c r="U7" s="318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</row>
    <row r="8" spans="1:83" s="6" customFormat="1" ht="27.6" customHeight="1" thickBot="1" x14ac:dyDescent="0.3">
      <c r="A8" s="313"/>
      <c r="B8" s="114"/>
      <c r="C8" s="343" t="s">
        <v>33</v>
      </c>
      <c r="D8" s="152"/>
      <c r="E8" s="153">
        <f>+'Costo Docentes'!N308</f>
        <v>1844578</v>
      </c>
      <c r="F8" s="153">
        <f>E8</f>
        <v>1844578</v>
      </c>
      <c r="G8" s="153">
        <f>+'Costo Docentes'!N309</f>
        <v>2014279.1760000002</v>
      </c>
      <c r="H8" s="218">
        <f>G8</f>
        <v>2014279.1760000002</v>
      </c>
      <c r="I8" s="153">
        <f>+'Costo Docentes'!N310</f>
        <v>2199592.8601920004</v>
      </c>
      <c r="J8" s="153">
        <f>+I8</f>
        <v>2199592.8601920004</v>
      </c>
      <c r="K8" s="153">
        <f>+'Costo Docentes'!N311</f>
        <v>2401955.4033296648</v>
      </c>
      <c r="L8" s="153">
        <f>+K8</f>
        <v>2401955.4033296648</v>
      </c>
      <c r="M8" s="499">
        <f>ROUND(SUM(E16:L16),-3)</f>
        <v>0</v>
      </c>
      <c r="N8" s="120"/>
      <c r="O8" s="495"/>
      <c r="P8" s="496"/>
      <c r="Q8" s="318"/>
      <c r="R8" s="318"/>
      <c r="S8" s="318"/>
      <c r="T8" s="318"/>
      <c r="U8" s="318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  <c r="BP8" s="313"/>
      <c r="BQ8" s="313"/>
      <c r="BR8" s="313"/>
      <c r="BS8" s="313"/>
      <c r="BT8" s="313"/>
      <c r="BU8" s="313"/>
      <c r="BV8" s="313"/>
      <c r="BW8" s="313"/>
      <c r="BX8" s="313"/>
      <c r="BY8" s="313"/>
      <c r="BZ8" s="313"/>
      <c r="CA8" s="313"/>
      <c r="CB8" s="313"/>
      <c r="CC8" s="313"/>
      <c r="CD8" s="313"/>
      <c r="CE8" s="313"/>
    </row>
    <row r="9" spans="1:83" ht="15.6" customHeight="1" x14ac:dyDescent="0.2">
      <c r="B9" s="112"/>
      <c r="C9" s="344" t="s">
        <v>29</v>
      </c>
      <c r="D9" s="154"/>
      <c r="E9" s="408">
        <v>5</v>
      </c>
      <c r="F9" s="409">
        <v>5</v>
      </c>
      <c r="G9" s="409">
        <v>5</v>
      </c>
      <c r="H9" s="410">
        <v>5</v>
      </c>
      <c r="I9" s="410">
        <v>1</v>
      </c>
      <c r="J9" s="410">
        <f>+IngresosDetalle[[#This Row],[Columna7]]</f>
        <v>1</v>
      </c>
      <c r="K9" s="410">
        <f>+J9</f>
        <v>1</v>
      </c>
      <c r="L9" s="410">
        <f>+I9</f>
        <v>1</v>
      </c>
      <c r="M9" s="500"/>
      <c r="N9" s="118"/>
    </row>
    <row r="10" spans="1:83" ht="15.6" customHeight="1" x14ac:dyDescent="0.2">
      <c r="B10" s="112"/>
      <c r="C10" s="345" t="s">
        <v>212</v>
      </c>
      <c r="D10" s="155"/>
      <c r="E10" s="156">
        <f>+E8*E9</f>
        <v>9222890</v>
      </c>
      <c r="F10" s="156">
        <f t="shared" ref="F10:L10" si="0">+F8*F9</f>
        <v>9222890</v>
      </c>
      <c r="G10" s="156">
        <f t="shared" si="0"/>
        <v>10071395.880000001</v>
      </c>
      <c r="H10" s="219">
        <f>+H8*H9</f>
        <v>10071395.880000001</v>
      </c>
      <c r="I10" s="219">
        <f>+I8*I9</f>
        <v>2199592.8601920004</v>
      </c>
      <c r="J10" s="219">
        <f>+J8*J9</f>
        <v>2199592.8601920004</v>
      </c>
      <c r="K10" s="219">
        <f>+K8*K9</f>
        <v>2401955.4033296648</v>
      </c>
      <c r="L10" s="219">
        <f t="shared" si="0"/>
        <v>2401955.4033296648</v>
      </c>
      <c r="M10" s="500"/>
      <c r="N10" s="118"/>
    </row>
    <row r="11" spans="1:83" ht="15.6" customHeight="1" x14ac:dyDescent="0.2">
      <c r="B11" s="112"/>
      <c r="C11" s="346" t="s">
        <v>26</v>
      </c>
      <c r="D11" s="157"/>
      <c r="E11" s="158">
        <f>ROUND(E8*0.05,-3)</f>
        <v>92000</v>
      </c>
      <c r="F11" s="158">
        <f t="shared" ref="F11" si="1">ROUND(F8*0.05,-3)</f>
        <v>92000</v>
      </c>
      <c r="G11" s="158">
        <f>ROUND(G8*0.05,-3)</f>
        <v>101000</v>
      </c>
      <c r="H11" s="220">
        <f>ROUND(H8*0.05,-3)</f>
        <v>101000</v>
      </c>
      <c r="I11" s="220">
        <f>ROUND(I8*0.05,-3)</f>
        <v>110000</v>
      </c>
      <c r="J11" s="220">
        <f t="shared" ref="J11:L11" si="2">ROUND(J8*0.05,-3)</f>
        <v>110000</v>
      </c>
      <c r="K11" s="220">
        <f t="shared" si="2"/>
        <v>120000</v>
      </c>
      <c r="L11" s="220">
        <f t="shared" si="2"/>
        <v>120000</v>
      </c>
      <c r="M11" s="500"/>
      <c r="N11" s="118"/>
    </row>
    <row r="12" spans="1:83" ht="15.6" customHeight="1" x14ac:dyDescent="0.2">
      <c r="B12" s="112"/>
      <c r="C12" s="346" t="s">
        <v>27</v>
      </c>
      <c r="D12" s="157"/>
      <c r="E12" s="158">
        <f>ROUND(E8*0.03,-3)</f>
        <v>55000</v>
      </c>
      <c r="F12" s="158">
        <f t="shared" ref="F12:G12" si="3">ROUND(F8*0.03,-3)</f>
        <v>55000</v>
      </c>
      <c r="G12" s="158">
        <f t="shared" si="3"/>
        <v>60000</v>
      </c>
      <c r="H12" s="220">
        <f>ROUND(H8*0.03,-3)</f>
        <v>60000</v>
      </c>
      <c r="I12" s="220">
        <f>ROUND(I8*0.03,-3)</f>
        <v>66000</v>
      </c>
      <c r="J12" s="220">
        <f t="shared" ref="J12:L12" si="4">ROUND(J8*0.03,-3)</f>
        <v>66000</v>
      </c>
      <c r="K12" s="220">
        <f t="shared" si="4"/>
        <v>72000</v>
      </c>
      <c r="L12" s="220">
        <f t="shared" si="4"/>
        <v>72000</v>
      </c>
      <c r="M12" s="500"/>
      <c r="N12" s="118"/>
    </row>
    <row r="13" spans="1:83" ht="15.6" customHeight="1" x14ac:dyDescent="0.2">
      <c r="B13" s="112"/>
      <c r="C13" s="345" t="s">
        <v>210</v>
      </c>
      <c r="D13" s="159"/>
      <c r="E13" s="156">
        <f>SUM(E10:E12)</f>
        <v>9369890</v>
      </c>
      <c r="F13" s="156">
        <f t="shared" ref="F13:G13" si="5">SUM(F10:F12)</f>
        <v>9369890</v>
      </c>
      <c r="G13" s="156">
        <f t="shared" si="5"/>
        <v>10232395.880000001</v>
      </c>
      <c r="H13" s="219">
        <f>SUM(H10:H12)</f>
        <v>10232395.880000001</v>
      </c>
      <c r="I13" s="219">
        <f>SUM(I10:I12)</f>
        <v>2375592.8601920004</v>
      </c>
      <c r="J13" s="219">
        <f t="shared" ref="J13:L13" si="6">SUM(J10:J12)</f>
        <v>2375592.8601920004</v>
      </c>
      <c r="K13" s="219">
        <f t="shared" si="6"/>
        <v>2593955.4033296648</v>
      </c>
      <c r="L13" s="219">
        <f t="shared" si="6"/>
        <v>2593955.4033296648</v>
      </c>
      <c r="M13" s="500"/>
      <c r="N13" s="118"/>
    </row>
    <row r="14" spans="1:83" ht="15.6" customHeight="1" x14ac:dyDescent="0.2">
      <c r="B14" s="112"/>
      <c r="C14" s="344" t="s">
        <v>40</v>
      </c>
      <c r="D14" s="157"/>
      <c r="E14" s="411"/>
      <c r="F14" s="411"/>
      <c r="G14" s="411"/>
      <c r="H14" s="411"/>
      <c r="I14" s="411"/>
      <c r="J14" s="411"/>
      <c r="K14" s="411"/>
      <c r="L14" s="411"/>
      <c r="M14" s="500"/>
      <c r="N14" s="118"/>
    </row>
    <row r="15" spans="1:83" ht="15.6" customHeight="1" x14ac:dyDescent="0.2">
      <c r="B15" s="112"/>
      <c r="C15" s="344" t="s">
        <v>179</v>
      </c>
      <c r="D15" s="157"/>
      <c r="E15" s="411"/>
      <c r="F15" s="411"/>
      <c r="G15" s="411"/>
      <c r="H15" s="412"/>
      <c r="I15" s="412"/>
      <c r="J15" s="412"/>
      <c r="K15" s="412"/>
      <c r="L15" s="412"/>
      <c r="M15" s="500"/>
      <c r="N15" s="118"/>
    </row>
    <row r="16" spans="1:83" ht="15.6" customHeight="1" x14ac:dyDescent="0.2">
      <c r="B16" s="112"/>
      <c r="C16" s="347" t="s">
        <v>39</v>
      </c>
      <c r="D16" s="157"/>
      <c r="E16" s="156">
        <f>ROUND(+(E13*E14)+(E15*E8),-3)</f>
        <v>0</v>
      </c>
      <c r="F16" s="156">
        <f t="shared" ref="F16:G16" si="7">ROUND(+(F13*F14)+(F15*F8),-3)</f>
        <v>0</v>
      </c>
      <c r="G16" s="156">
        <f t="shared" si="7"/>
        <v>0</v>
      </c>
      <c r="H16" s="156">
        <f>ROUND(+(H13*H14)+(H15*H8),-3)</f>
        <v>0</v>
      </c>
      <c r="I16" s="156">
        <f>ROUND(+(I13*I14)+(I15*I8),-3)</f>
        <v>0</v>
      </c>
      <c r="J16" s="156">
        <f t="shared" ref="J16:L16" si="8">ROUND(+(J13*J14)+(J15*J8),-3)</f>
        <v>0</v>
      </c>
      <c r="K16" s="156">
        <f t="shared" si="8"/>
        <v>0</v>
      </c>
      <c r="L16" s="156">
        <f t="shared" si="8"/>
        <v>0</v>
      </c>
      <c r="M16" s="501"/>
      <c r="N16" s="118"/>
    </row>
    <row r="17" spans="1:83" ht="15.6" customHeight="1" x14ac:dyDescent="0.2">
      <c r="B17" s="112"/>
      <c r="C17" s="348" t="s">
        <v>41</v>
      </c>
      <c r="D17" s="160">
        <v>0.1</v>
      </c>
      <c r="E17" s="158">
        <f>+(E10*E14)*$D$17</f>
        <v>0</v>
      </c>
      <c r="F17" s="158">
        <f>+(F10*F14)*$D$17</f>
        <v>0</v>
      </c>
      <c r="G17" s="158">
        <f>+(G10*G14)*$D$17</f>
        <v>0</v>
      </c>
      <c r="H17" s="220">
        <f>+(H10*H14)*$D$17</f>
        <v>0</v>
      </c>
      <c r="I17" s="220">
        <f t="shared" ref="I17:L17" si="9">+(I10*I14)*$D$17</f>
        <v>0</v>
      </c>
      <c r="J17" s="220">
        <f t="shared" si="9"/>
        <v>0</v>
      </c>
      <c r="K17" s="220">
        <f t="shared" si="9"/>
        <v>0</v>
      </c>
      <c r="L17" s="220">
        <f t="shared" si="9"/>
        <v>0</v>
      </c>
      <c r="M17" s="506">
        <f>ROUND(+SUM(E17:L19)+SUM(E22:L23),-3)</f>
        <v>0</v>
      </c>
      <c r="N17" s="118"/>
    </row>
    <row r="18" spans="1:83" ht="15.6" customHeight="1" x14ac:dyDescent="0.2">
      <c r="B18" s="112"/>
      <c r="C18" s="346" t="s">
        <v>197</v>
      </c>
      <c r="D18" s="160">
        <v>0.1</v>
      </c>
      <c r="E18" s="158">
        <f>(E10*E14)*$D$18</f>
        <v>0</v>
      </c>
      <c r="F18" s="158">
        <f>(F10*F14)*$D$18</f>
        <v>0</v>
      </c>
      <c r="G18" s="158">
        <f>(G10*G14)*$D$18</f>
        <v>0</v>
      </c>
      <c r="H18" s="220">
        <f>(H10*H14)*$D$18</f>
        <v>0</v>
      </c>
      <c r="I18" s="220">
        <f t="shared" ref="I18:L18" si="10">(I10*I14)*$D$18</f>
        <v>0</v>
      </c>
      <c r="J18" s="220">
        <f t="shared" si="10"/>
        <v>0</v>
      </c>
      <c r="K18" s="220">
        <f t="shared" si="10"/>
        <v>0</v>
      </c>
      <c r="L18" s="220">
        <f t="shared" si="10"/>
        <v>0</v>
      </c>
      <c r="M18" s="506"/>
      <c r="N18" s="118"/>
    </row>
    <row r="19" spans="1:83" ht="15.6" customHeight="1" x14ac:dyDescent="0.2">
      <c r="B19" s="112"/>
      <c r="C19" s="346" t="s">
        <v>198</v>
      </c>
      <c r="D19" s="362">
        <v>0.05</v>
      </c>
      <c r="E19" s="158">
        <f>(E10*E14)*$D$19</f>
        <v>0</v>
      </c>
      <c r="F19" s="158">
        <f t="shared" ref="F19:L19" si="11">(F10*F14)*$D$19</f>
        <v>0</v>
      </c>
      <c r="G19" s="158">
        <f t="shared" si="11"/>
        <v>0</v>
      </c>
      <c r="H19" s="158">
        <f t="shared" si="11"/>
        <v>0</v>
      </c>
      <c r="I19" s="158">
        <f t="shared" si="11"/>
        <v>0</v>
      </c>
      <c r="J19" s="158">
        <f t="shared" si="11"/>
        <v>0</v>
      </c>
      <c r="K19" s="158">
        <f t="shared" si="11"/>
        <v>0</v>
      </c>
      <c r="L19" s="158">
        <f t="shared" si="11"/>
        <v>0</v>
      </c>
      <c r="M19" s="506"/>
      <c r="N19" s="118"/>
    </row>
    <row r="20" spans="1:83" ht="15.6" customHeight="1" x14ac:dyDescent="0.2">
      <c r="B20" s="112"/>
      <c r="C20" s="349" t="s">
        <v>42</v>
      </c>
      <c r="D20" s="160"/>
      <c r="E20" s="156">
        <f>+E16-E17-E18-E19</f>
        <v>0</v>
      </c>
      <c r="F20" s="156">
        <f t="shared" ref="F20:L20" si="12">+F16-F17-F18-F19</f>
        <v>0</v>
      </c>
      <c r="G20" s="156">
        <f t="shared" si="12"/>
        <v>0</v>
      </c>
      <c r="H20" s="156">
        <f t="shared" si="12"/>
        <v>0</v>
      </c>
      <c r="I20" s="156">
        <f t="shared" si="12"/>
        <v>0</v>
      </c>
      <c r="J20" s="156">
        <f t="shared" si="12"/>
        <v>0</v>
      </c>
      <c r="K20" s="156">
        <f t="shared" si="12"/>
        <v>0</v>
      </c>
      <c r="L20" s="156">
        <f t="shared" si="12"/>
        <v>0</v>
      </c>
      <c r="M20" s="506"/>
      <c r="N20" s="118"/>
    </row>
    <row r="21" spans="1:83" ht="15.6" customHeight="1" x14ac:dyDescent="0.2">
      <c r="B21" s="112"/>
      <c r="C21" s="349" t="s">
        <v>50</v>
      </c>
      <c r="D21" s="160"/>
      <c r="E21" s="156">
        <f>SUM(E20:E20)</f>
        <v>0</v>
      </c>
      <c r="F21" s="156">
        <f t="shared" ref="F21:L21" si="13">SUM(F20:F20)</f>
        <v>0</v>
      </c>
      <c r="G21" s="156">
        <f t="shared" si="13"/>
        <v>0</v>
      </c>
      <c r="H21" s="219">
        <f t="shared" si="13"/>
        <v>0</v>
      </c>
      <c r="I21" s="219">
        <f t="shared" si="13"/>
        <v>0</v>
      </c>
      <c r="J21" s="219">
        <f t="shared" si="13"/>
        <v>0</v>
      </c>
      <c r="K21" s="219">
        <f t="shared" si="13"/>
        <v>0</v>
      </c>
      <c r="L21" s="219">
        <f t="shared" si="13"/>
        <v>0</v>
      </c>
      <c r="M21" s="506"/>
      <c r="N21" s="118"/>
    </row>
    <row r="22" spans="1:83" ht="27.75" customHeight="1" x14ac:dyDescent="0.2">
      <c r="B22" s="112"/>
      <c r="C22" s="350" t="s">
        <v>211</v>
      </c>
      <c r="D22" s="161">
        <v>0.2</v>
      </c>
      <c r="E22" s="153">
        <f>((E10*E14)-(E17+E18+E19))*$D$22</f>
        <v>0</v>
      </c>
      <c r="F22" s="153">
        <f t="shared" ref="F22:L22" si="14">((F10*F14)-(F17+F18+F19))*$D$22</f>
        <v>0</v>
      </c>
      <c r="G22" s="153">
        <f t="shared" si="14"/>
        <v>0</v>
      </c>
      <c r="H22" s="153">
        <f t="shared" si="14"/>
        <v>0</v>
      </c>
      <c r="I22" s="153">
        <f t="shared" si="14"/>
        <v>0</v>
      </c>
      <c r="J22" s="153">
        <f t="shared" si="14"/>
        <v>0</v>
      </c>
      <c r="K22" s="153">
        <f t="shared" si="14"/>
        <v>0</v>
      </c>
      <c r="L22" s="153">
        <f t="shared" si="14"/>
        <v>0</v>
      </c>
      <c r="M22" s="506"/>
      <c r="N22" s="118"/>
      <c r="O22" s="319"/>
    </row>
    <row r="23" spans="1:83" ht="36.6" customHeight="1" x14ac:dyDescent="0.2">
      <c r="B23" s="112"/>
      <c r="C23" s="351" t="s">
        <v>47</v>
      </c>
      <c r="D23" s="162"/>
      <c r="E23" s="153">
        <f>SUM(E11:E12)*E14</f>
        <v>0</v>
      </c>
      <c r="F23" s="153">
        <f t="shared" ref="F23:L23" si="15">SUM(F11:F12)*F14</f>
        <v>0</v>
      </c>
      <c r="G23" s="153">
        <f t="shared" si="15"/>
        <v>0</v>
      </c>
      <c r="H23" s="218">
        <f t="shared" si="15"/>
        <v>0</v>
      </c>
      <c r="I23" s="218">
        <f t="shared" si="15"/>
        <v>0</v>
      </c>
      <c r="J23" s="218">
        <f t="shared" si="15"/>
        <v>0</v>
      </c>
      <c r="K23" s="218">
        <f t="shared" si="15"/>
        <v>0</v>
      </c>
      <c r="L23" s="218">
        <f t="shared" si="15"/>
        <v>0</v>
      </c>
      <c r="M23" s="506"/>
      <c r="N23" s="118"/>
    </row>
    <row r="24" spans="1:83" s="6" customFormat="1" ht="12" customHeight="1" x14ac:dyDescent="0.25">
      <c r="A24" s="313"/>
      <c r="B24" s="114"/>
      <c r="C24" s="221" t="s">
        <v>25</v>
      </c>
      <c r="D24" s="222"/>
      <c r="E24" s="223">
        <f>ROUND(E21-E22-E23,-3)+E7</f>
        <v>0</v>
      </c>
      <c r="F24" s="223">
        <f>ROUND(F21-F22-F23,-3)+F7</f>
        <v>0</v>
      </c>
      <c r="G24" s="223">
        <f>ROUND(G21-G22-G23,-3)+G7</f>
        <v>0</v>
      </c>
      <c r="H24" s="223">
        <f>ROUND(H21-H22-H23,-3)+H7</f>
        <v>0</v>
      </c>
      <c r="I24" s="223">
        <f t="shared" ref="I24" si="16">ROUND(I21-I22-I23,-3)+I7</f>
        <v>0</v>
      </c>
      <c r="J24" s="223">
        <f t="shared" ref="J24" si="17">ROUND(J21-J22-J23,-3)+J7</f>
        <v>0</v>
      </c>
      <c r="K24" s="223">
        <f t="shared" ref="K24" si="18">ROUND(K21-K22-K23,-3)+K7</f>
        <v>0</v>
      </c>
      <c r="L24" s="223">
        <f t="shared" ref="L24" si="19">ROUND(L21-L22-L23,-3)+L7</f>
        <v>0</v>
      </c>
      <c r="M24" s="110">
        <f>SUM(E24:L24)</f>
        <v>0</v>
      </c>
      <c r="N24" s="336"/>
      <c r="O24" s="318"/>
      <c r="P24" s="318"/>
      <c r="Q24" s="318"/>
      <c r="R24" s="318"/>
      <c r="S24" s="318"/>
      <c r="T24" s="318"/>
      <c r="U24" s="318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  <c r="BP24" s="313"/>
      <c r="BQ24" s="313"/>
      <c r="BR24" s="313"/>
      <c r="BS24" s="313"/>
      <c r="BT24" s="313"/>
      <c r="BU24" s="313"/>
      <c r="BV24" s="313"/>
      <c r="BW24" s="313"/>
      <c r="BX24" s="313"/>
      <c r="BY24" s="313"/>
      <c r="BZ24" s="313"/>
      <c r="CA24" s="313"/>
      <c r="CB24" s="313"/>
      <c r="CC24" s="313"/>
      <c r="CD24" s="313"/>
      <c r="CE24" s="313"/>
    </row>
    <row r="25" spans="1:83" ht="7.9" customHeight="1" thickBot="1" x14ac:dyDescent="0.25">
      <c r="B25" s="116"/>
      <c r="C25" s="332"/>
      <c r="D25" s="333"/>
      <c r="E25" s="334"/>
      <c r="F25" s="334"/>
      <c r="G25" s="334"/>
      <c r="H25" s="334"/>
      <c r="I25" s="334"/>
      <c r="J25" s="334"/>
      <c r="K25" s="334"/>
      <c r="L25" s="334"/>
      <c r="M25" s="334"/>
      <c r="N25" s="335"/>
      <c r="O25" s="320"/>
      <c r="P25" s="320"/>
      <c r="Q25" s="321"/>
    </row>
    <row r="26" spans="1:83" ht="18.600000000000001" customHeight="1" thickBot="1" x14ac:dyDescent="0.25">
      <c r="C26" s="507"/>
      <c r="D26" s="507"/>
      <c r="E26" s="507"/>
      <c r="F26" s="507"/>
      <c r="G26" s="507"/>
      <c r="H26" s="507"/>
      <c r="I26" s="256"/>
      <c r="J26" s="256"/>
      <c r="K26" s="256"/>
      <c r="L26" s="256"/>
      <c r="M26" s="10"/>
      <c r="N26" s="7"/>
      <c r="O26" s="322"/>
      <c r="P26" s="322"/>
      <c r="Q26" s="322"/>
    </row>
    <row r="27" spans="1:83" ht="18.600000000000001" customHeight="1" thickBot="1" x14ac:dyDescent="0.25">
      <c r="B27" s="111"/>
      <c r="C27" s="505" t="s">
        <v>43</v>
      </c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117"/>
      <c r="O27" s="322"/>
      <c r="P27" s="322"/>
      <c r="Q27" s="322"/>
    </row>
    <row r="28" spans="1:83" ht="0.6" customHeight="1" x14ac:dyDescent="0.2">
      <c r="B28" s="112"/>
      <c r="C28" s="246"/>
      <c r="D28" s="247"/>
      <c r="E28" s="243"/>
      <c r="F28" s="238"/>
      <c r="G28" s="245"/>
      <c r="H28" s="245"/>
      <c r="I28" s="357"/>
      <c r="J28" s="357"/>
      <c r="K28" s="357"/>
      <c r="L28" s="357"/>
      <c r="M28" s="248"/>
      <c r="N28" s="118"/>
    </row>
    <row r="29" spans="1:83" ht="24.6" customHeight="1" x14ac:dyDescent="0.2">
      <c r="B29" s="112"/>
      <c r="C29" s="511" t="s">
        <v>2</v>
      </c>
      <c r="D29" s="512"/>
      <c r="E29" s="2" t="str">
        <f t="shared" ref="E29:L29" si="20">+E5</f>
        <v>Periodo - 2026 - 1</v>
      </c>
      <c r="F29" s="2" t="str">
        <f t="shared" si="20"/>
        <v>Periodo - 2026 - 2</v>
      </c>
      <c r="G29" s="2" t="str">
        <f t="shared" si="20"/>
        <v>Periodo - 2027 - 1</v>
      </c>
      <c r="H29" s="2" t="str">
        <f t="shared" si="20"/>
        <v>Periodo - 2027 - 2</v>
      </c>
      <c r="I29" s="2" t="str">
        <f>+I5</f>
        <v>Periodo - 2028 - 1</v>
      </c>
      <c r="J29" s="2" t="str">
        <f t="shared" si="20"/>
        <v>Periodo - 2028 - 2</v>
      </c>
      <c r="K29" s="2" t="str">
        <f t="shared" si="20"/>
        <v>Periodo - 2029 - 1</v>
      </c>
      <c r="L29" s="2" t="str">
        <f t="shared" si="20"/>
        <v>Periodo - 2029 - 2</v>
      </c>
      <c r="M29" s="237" t="s">
        <v>23</v>
      </c>
      <c r="N29" s="118"/>
    </row>
    <row r="30" spans="1:83" s="8" customFormat="1" ht="12.6" customHeight="1" x14ac:dyDescent="0.2">
      <c r="A30" s="314"/>
      <c r="B30" s="113"/>
      <c r="C30" s="504" t="s">
        <v>36</v>
      </c>
      <c r="D30" s="504"/>
      <c r="E30" s="163">
        <f>ROUND('Presupuesto Globlal'!D11,-3)</f>
        <v>0</v>
      </c>
      <c r="F30" s="163">
        <f>ROUND('Presupuesto Globlal'!E11,-3)</f>
        <v>0</v>
      </c>
      <c r="G30" s="163">
        <f>ROUND('Presupuesto Globlal'!F11,-3)</f>
        <v>0</v>
      </c>
      <c r="H30" s="163">
        <f>ROUND('Presupuesto Globlal'!G11,-3)</f>
        <v>0</v>
      </c>
      <c r="I30" s="163">
        <f>ROUND('Presupuesto Globlal'!H11,-3)</f>
        <v>0</v>
      </c>
      <c r="J30" s="163">
        <f>ROUND('Presupuesto Globlal'!I11,-3)</f>
        <v>0</v>
      </c>
      <c r="K30" s="163">
        <f>ROUND('Presupuesto Globlal'!J11,-3)</f>
        <v>0</v>
      </c>
      <c r="L30" s="163">
        <f>ROUND('Presupuesto Globlal'!K11,-3)</f>
        <v>0</v>
      </c>
      <c r="M30" s="108">
        <f>SUM(E30:L30)</f>
        <v>0</v>
      </c>
      <c r="N30" s="119"/>
      <c r="O30" s="317"/>
      <c r="P30" s="317"/>
      <c r="Q30" s="317"/>
      <c r="R30" s="317"/>
      <c r="S30" s="317"/>
      <c r="T30" s="317"/>
      <c r="U30" s="317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4"/>
      <c r="BH30" s="314"/>
      <c r="BI30" s="314"/>
      <c r="BJ30" s="314"/>
      <c r="BK30" s="314"/>
      <c r="BL30" s="314"/>
      <c r="BM30" s="314"/>
      <c r="BN30" s="314"/>
      <c r="BO30" s="314"/>
      <c r="BP30" s="314"/>
      <c r="BQ30" s="314"/>
      <c r="BR30" s="314"/>
      <c r="BS30" s="314"/>
      <c r="BT30" s="314"/>
      <c r="BU30" s="314"/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</row>
    <row r="31" spans="1:83" s="6" customFormat="1" ht="12.6" customHeight="1" x14ac:dyDescent="0.25">
      <c r="A31" s="313"/>
      <c r="B31" s="114"/>
      <c r="C31" s="509" t="s">
        <v>48</v>
      </c>
      <c r="D31" s="509"/>
      <c r="E31" s="163">
        <f>'Presupuesto Globlal'!D19</f>
        <v>0</v>
      </c>
      <c r="F31" s="163">
        <f>'Presupuesto Globlal'!E19</f>
        <v>0</v>
      </c>
      <c r="G31" s="163">
        <f>'Presupuesto Globlal'!F19</f>
        <v>0</v>
      </c>
      <c r="H31" s="163">
        <f>'Presupuesto Globlal'!G19</f>
        <v>0</v>
      </c>
      <c r="I31" s="163">
        <f>'Presupuesto Globlal'!H19</f>
        <v>0</v>
      </c>
      <c r="J31" s="163">
        <f>'Presupuesto Globlal'!I19</f>
        <v>0</v>
      </c>
      <c r="K31" s="163">
        <f>'Presupuesto Globlal'!J19</f>
        <v>0</v>
      </c>
      <c r="L31" s="163">
        <f>'Presupuesto Globlal'!K19</f>
        <v>0</v>
      </c>
      <c r="M31" s="108">
        <f>SUM(E31:L31)</f>
        <v>0</v>
      </c>
      <c r="N31" s="120"/>
      <c r="O31" s="318"/>
      <c r="P31" s="318"/>
      <c r="Q31" s="318"/>
      <c r="R31" s="318"/>
      <c r="S31" s="318"/>
      <c r="T31" s="318"/>
      <c r="U31" s="318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</row>
    <row r="32" spans="1:83" s="6" customFormat="1" ht="12" customHeight="1" x14ac:dyDescent="0.25">
      <c r="A32" s="313"/>
      <c r="B32" s="114"/>
      <c r="C32" s="510" t="s">
        <v>44</v>
      </c>
      <c r="D32" s="510"/>
      <c r="E32" s="109">
        <f t="shared" ref="E32:G32" si="21">SUM(E30:E31)</f>
        <v>0</v>
      </c>
      <c r="F32" s="109">
        <f t="shared" si="21"/>
        <v>0</v>
      </c>
      <c r="G32" s="109">
        <f t="shared" si="21"/>
        <v>0</v>
      </c>
      <c r="H32" s="109">
        <f>SUM(H30:H31)</f>
        <v>0</v>
      </c>
      <c r="I32" s="109">
        <f t="shared" ref="I32:L32" si="22">SUM(I30:I31)</f>
        <v>0</v>
      </c>
      <c r="J32" s="109">
        <f t="shared" si="22"/>
        <v>0</v>
      </c>
      <c r="K32" s="109">
        <f t="shared" si="22"/>
        <v>0</v>
      </c>
      <c r="L32" s="109">
        <f t="shared" si="22"/>
        <v>0</v>
      </c>
      <c r="M32" s="110">
        <f>SUM(E32:L32)</f>
        <v>0</v>
      </c>
      <c r="N32" s="120"/>
      <c r="O32" s="318"/>
      <c r="P32" s="318"/>
      <c r="Q32" s="318"/>
      <c r="R32" s="318"/>
      <c r="S32" s="318"/>
      <c r="T32" s="318"/>
      <c r="U32" s="318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  <c r="BP32" s="313"/>
      <c r="BQ32" s="313"/>
      <c r="BR32" s="313"/>
      <c r="BS32" s="313"/>
      <c r="BT32" s="313"/>
      <c r="BU32" s="313"/>
      <c r="BV32" s="313"/>
      <c r="BW32" s="313"/>
      <c r="BX32" s="313"/>
      <c r="BY32" s="313"/>
      <c r="BZ32" s="313"/>
      <c r="CA32" s="313"/>
      <c r="CB32" s="313"/>
      <c r="CC32" s="313"/>
      <c r="CD32" s="313"/>
      <c r="CE32" s="313"/>
    </row>
    <row r="33" spans="1:83" ht="12" customHeight="1" x14ac:dyDescent="0.2">
      <c r="B33" s="112"/>
      <c r="C33" s="104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18"/>
    </row>
    <row r="34" spans="1:83" ht="12" customHeight="1" thickBot="1" x14ac:dyDescent="0.25">
      <c r="B34" s="112"/>
      <c r="C34" s="104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18"/>
    </row>
    <row r="35" spans="1:83" ht="18.600000000000001" customHeight="1" thickBot="1" x14ac:dyDescent="0.25">
      <c r="B35" s="111"/>
      <c r="C35" s="505" t="s">
        <v>45</v>
      </c>
      <c r="D35" s="505"/>
      <c r="E35" s="508"/>
      <c r="F35" s="508"/>
      <c r="G35" s="508"/>
      <c r="H35" s="508"/>
      <c r="I35" s="508"/>
      <c r="J35" s="508"/>
      <c r="K35" s="508"/>
      <c r="L35" s="508"/>
      <c r="M35" s="505"/>
      <c r="N35" s="117"/>
      <c r="O35" s="322"/>
      <c r="P35" s="322"/>
      <c r="Q35" s="322"/>
    </row>
    <row r="36" spans="1:83" ht="20.45" customHeight="1" x14ac:dyDescent="0.2">
      <c r="B36" s="112"/>
      <c r="C36" s="513" t="s">
        <v>2</v>
      </c>
      <c r="D36" s="514"/>
      <c r="E36" s="2" t="str">
        <f>+E29</f>
        <v>Periodo - 2026 - 1</v>
      </c>
      <c r="F36" s="2" t="str">
        <f t="shared" ref="F36:L36" si="23">+F29</f>
        <v>Periodo - 2026 - 2</v>
      </c>
      <c r="G36" s="2" t="str">
        <f t="shared" si="23"/>
        <v>Periodo - 2027 - 1</v>
      </c>
      <c r="H36" s="2" t="str">
        <f t="shared" si="23"/>
        <v>Periodo - 2027 - 2</v>
      </c>
      <c r="I36" s="2" t="str">
        <f t="shared" si="23"/>
        <v>Periodo - 2028 - 1</v>
      </c>
      <c r="J36" s="2" t="str">
        <f t="shared" si="23"/>
        <v>Periodo - 2028 - 2</v>
      </c>
      <c r="K36" s="2" t="str">
        <f t="shared" si="23"/>
        <v>Periodo - 2029 - 1</v>
      </c>
      <c r="L36" s="2" t="str">
        <f t="shared" si="23"/>
        <v>Periodo - 2029 - 2</v>
      </c>
      <c r="M36" s="236" t="s">
        <v>23</v>
      </c>
      <c r="N36" s="118"/>
    </row>
    <row r="37" spans="1:83" ht="0.6" customHeight="1" x14ac:dyDescent="0.2">
      <c r="B37" s="112"/>
      <c r="C37" s="249"/>
      <c r="D37" s="249"/>
      <c r="E37" s="2"/>
      <c r="F37" s="2"/>
      <c r="G37" s="107"/>
      <c r="H37" s="107"/>
      <c r="I37" s="107"/>
      <c r="J37" s="107"/>
      <c r="K37" s="107"/>
      <c r="L37" s="107"/>
      <c r="M37" s="109"/>
      <c r="N37" s="118"/>
    </row>
    <row r="38" spans="1:83" ht="14.45" customHeight="1" x14ac:dyDescent="0.2">
      <c r="B38" s="112"/>
      <c r="C38" s="504" t="s">
        <v>46</v>
      </c>
      <c r="D38" s="504"/>
      <c r="E38" s="164">
        <f>+E24-E30</f>
        <v>0</v>
      </c>
      <c r="F38" s="164">
        <f t="shared" ref="F38:G38" si="24">+F24-F30</f>
        <v>0</v>
      </c>
      <c r="G38" s="164">
        <f t="shared" si="24"/>
        <v>0</v>
      </c>
      <c r="H38" s="164">
        <f>+H24-H30</f>
        <v>0</v>
      </c>
      <c r="I38" s="164">
        <f t="shared" ref="I38:L38" si="25">+I24-I30</f>
        <v>0</v>
      </c>
      <c r="J38" s="164">
        <f t="shared" si="25"/>
        <v>0</v>
      </c>
      <c r="K38" s="164">
        <f t="shared" si="25"/>
        <v>0</v>
      </c>
      <c r="L38" s="164">
        <f t="shared" si="25"/>
        <v>0</v>
      </c>
      <c r="M38" s="165">
        <f>+M24-M30</f>
        <v>0</v>
      </c>
      <c r="N38" s="118"/>
    </row>
    <row r="39" spans="1:83" s="4" customFormat="1" ht="12" customHeight="1" x14ac:dyDescent="0.2">
      <c r="A39" s="315"/>
      <c r="B39" s="115"/>
      <c r="C39" s="503" t="s">
        <v>208</v>
      </c>
      <c r="D39" s="503"/>
      <c r="E39" s="164">
        <f>+E24-E32</f>
        <v>0</v>
      </c>
      <c r="F39" s="164">
        <f t="shared" ref="F39:L39" si="26">+F24-F32</f>
        <v>0</v>
      </c>
      <c r="G39" s="164">
        <f t="shared" si="26"/>
        <v>0</v>
      </c>
      <c r="H39" s="164">
        <f t="shared" si="26"/>
        <v>0</v>
      </c>
      <c r="I39" s="164">
        <f t="shared" si="26"/>
        <v>0</v>
      </c>
      <c r="J39" s="164">
        <f t="shared" si="26"/>
        <v>0</v>
      </c>
      <c r="K39" s="164">
        <f t="shared" si="26"/>
        <v>0</v>
      </c>
      <c r="L39" s="164">
        <f t="shared" si="26"/>
        <v>0</v>
      </c>
      <c r="M39" s="165">
        <f>+M24-M32</f>
        <v>0</v>
      </c>
      <c r="N39" s="118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  <c r="BN39" s="315"/>
      <c r="BO39" s="315"/>
      <c r="BP39" s="315"/>
      <c r="BQ39" s="315"/>
      <c r="BR39" s="315"/>
      <c r="BS39" s="315"/>
      <c r="BT39" s="315"/>
      <c r="BU39" s="315"/>
      <c r="BV39" s="315"/>
      <c r="BW39" s="315"/>
      <c r="BX39" s="315"/>
      <c r="BY39" s="315"/>
      <c r="BZ39" s="315"/>
      <c r="CA39" s="315"/>
      <c r="CB39" s="315"/>
      <c r="CC39" s="315"/>
      <c r="CD39" s="315"/>
      <c r="CE39" s="315"/>
    </row>
    <row r="40" spans="1:83" ht="12" customHeight="1" thickBot="1" x14ac:dyDescent="0.25">
      <c r="B40" s="116"/>
      <c r="C40" s="122"/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1"/>
    </row>
    <row r="41" spans="1:83" s="312" customFormat="1" ht="12" customHeight="1" x14ac:dyDescent="0.2">
      <c r="C41" s="324"/>
      <c r="D41" s="324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15"/>
      <c r="S41" s="315"/>
      <c r="T41" s="315"/>
      <c r="U41" s="315"/>
    </row>
    <row r="42" spans="1:83" s="312" customFormat="1" ht="16.149999999999999" customHeight="1" x14ac:dyDescent="0.2">
      <c r="D42" s="316"/>
      <c r="E42" s="315"/>
      <c r="F42" s="315"/>
      <c r="G42" s="315"/>
      <c r="H42" s="315"/>
      <c r="I42" s="315"/>
      <c r="J42" s="315"/>
      <c r="K42" s="315"/>
      <c r="L42" s="315"/>
      <c r="M42" s="278" t="s">
        <v>125</v>
      </c>
      <c r="N42" s="315"/>
      <c r="O42" s="315"/>
      <c r="P42" s="315"/>
      <c r="Q42" s="315"/>
      <c r="R42" s="315"/>
      <c r="S42" s="315"/>
      <c r="T42" s="315"/>
      <c r="U42" s="315"/>
    </row>
    <row r="43" spans="1:83" s="312" customFormat="1" ht="12" customHeight="1" x14ac:dyDescent="0.2">
      <c r="D43" s="316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</row>
    <row r="44" spans="1:83" s="312" customFormat="1" ht="12" customHeight="1" x14ac:dyDescent="0.2">
      <c r="D44" s="316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</row>
    <row r="45" spans="1:83" s="312" customFormat="1" ht="12" customHeight="1" x14ac:dyDescent="0.2">
      <c r="D45" s="316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</row>
    <row r="46" spans="1:83" s="312" customFormat="1" ht="12" customHeight="1" x14ac:dyDescent="0.2">
      <c r="D46" s="316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</row>
    <row r="47" spans="1:83" s="312" customFormat="1" ht="12" customHeight="1" x14ac:dyDescent="0.2">
      <c r="D47" s="316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</row>
    <row r="48" spans="1:83" s="312" customFormat="1" ht="12" customHeight="1" x14ac:dyDescent="0.2">
      <c r="D48" s="316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</row>
    <row r="49" spans="4:21" s="312" customFormat="1" ht="12" customHeight="1" x14ac:dyDescent="0.2">
      <c r="D49" s="316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</row>
    <row r="50" spans="4:21" s="312" customFormat="1" ht="12" customHeight="1" x14ac:dyDescent="0.2">
      <c r="D50" s="316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</row>
    <row r="51" spans="4:21" s="312" customFormat="1" ht="12" customHeight="1" x14ac:dyDescent="0.2">
      <c r="D51" s="316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</row>
    <row r="52" spans="4:21" s="312" customFormat="1" ht="12" customHeight="1" x14ac:dyDescent="0.2">
      <c r="D52" s="316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</row>
    <row r="53" spans="4:21" s="312" customFormat="1" ht="12" customHeight="1" x14ac:dyDescent="0.2">
      <c r="D53" s="316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</row>
    <row r="54" spans="4:21" s="312" customFormat="1" ht="12" customHeight="1" x14ac:dyDescent="0.2">
      <c r="D54" s="316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</row>
    <row r="55" spans="4:21" s="312" customFormat="1" ht="12" customHeight="1" x14ac:dyDescent="0.2">
      <c r="D55" s="316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</row>
    <row r="56" spans="4:21" s="312" customFormat="1" ht="12" customHeight="1" x14ac:dyDescent="0.2">
      <c r="D56" s="316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</row>
    <row r="57" spans="4:21" s="312" customFormat="1" ht="12" customHeight="1" x14ac:dyDescent="0.2">
      <c r="D57" s="316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</row>
    <row r="58" spans="4:21" s="312" customFormat="1" ht="12" customHeight="1" x14ac:dyDescent="0.2">
      <c r="D58" s="316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</row>
    <row r="59" spans="4:21" s="312" customFormat="1" ht="12" customHeight="1" x14ac:dyDescent="0.2">
      <c r="D59" s="316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</row>
    <row r="60" spans="4:21" s="312" customFormat="1" ht="12" customHeight="1" x14ac:dyDescent="0.2">
      <c r="D60" s="316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</row>
    <row r="61" spans="4:21" s="312" customFormat="1" ht="12" customHeight="1" x14ac:dyDescent="0.2">
      <c r="D61" s="316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</row>
    <row r="62" spans="4:21" s="312" customFormat="1" ht="12" customHeight="1" x14ac:dyDescent="0.2">
      <c r="D62" s="316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</row>
    <row r="63" spans="4:21" s="312" customFormat="1" ht="12" customHeight="1" x14ac:dyDescent="0.2">
      <c r="D63" s="316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</row>
    <row r="64" spans="4:21" s="312" customFormat="1" ht="12" customHeight="1" x14ac:dyDescent="0.2">
      <c r="D64" s="316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</row>
    <row r="65" spans="4:21" s="312" customFormat="1" ht="12" customHeight="1" x14ac:dyDescent="0.2">
      <c r="D65" s="316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</row>
    <row r="66" spans="4:21" s="312" customFormat="1" ht="12" customHeight="1" x14ac:dyDescent="0.2">
      <c r="D66" s="316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</row>
    <row r="67" spans="4:21" s="312" customFormat="1" ht="12" customHeight="1" x14ac:dyDescent="0.2">
      <c r="D67" s="316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</row>
    <row r="68" spans="4:21" s="312" customFormat="1" ht="12" customHeight="1" x14ac:dyDescent="0.2">
      <c r="D68" s="316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</row>
    <row r="69" spans="4:21" s="312" customFormat="1" ht="12" customHeight="1" x14ac:dyDescent="0.2">
      <c r="D69" s="316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</row>
    <row r="70" spans="4:21" s="312" customFormat="1" ht="12" customHeight="1" x14ac:dyDescent="0.2">
      <c r="D70" s="316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</row>
    <row r="71" spans="4:21" s="312" customFormat="1" ht="12" customHeight="1" x14ac:dyDescent="0.2">
      <c r="D71" s="316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</row>
    <row r="72" spans="4:21" s="312" customFormat="1" ht="12" customHeight="1" x14ac:dyDescent="0.2">
      <c r="D72" s="316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</row>
    <row r="73" spans="4:21" s="312" customFormat="1" ht="12" customHeight="1" x14ac:dyDescent="0.2">
      <c r="D73" s="316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</row>
    <row r="74" spans="4:21" s="312" customFormat="1" ht="12" customHeight="1" x14ac:dyDescent="0.2">
      <c r="D74" s="316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</row>
    <row r="75" spans="4:21" s="312" customFormat="1" ht="12" customHeight="1" x14ac:dyDescent="0.2">
      <c r="D75" s="316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</row>
    <row r="76" spans="4:21" s="312" customFormat="1" ht="12" customHeight="1" x14ac:dyDescent="0.2">
      <c r="D76" s="316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</row>
    <row r="77" spans="4:21" s="312" customFormat="1" ht="12" customHeight="1" x14ac:dyDescent="0.2">
      <c r="D77" s="316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</row>
    <row r="78" spans="4:21" s="312" customFormat="1" ht="12" customHeight="1" x14ac:dyDescent="0.2">
      <c r="D78" s="316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</row>
    <row r="79" spans="4:21" s="312" customFormat="1" ht="12" customHeight="1" x14ac:dyDescent="0.2">
      <c r="D79" s="316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</row>
    <row r="80" spans="4:21" s="312" customFormat="1" ht="12" customHeight="1" x14ac:dyDescent="0.2">
      <c r="D80" s="316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</row>
    <row r="81" spans="4:21" s="312" customFormat="1" ht="12" customHeight="1" x14ac:dyDescent="0.2">
      <c r="D81" s="316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</row>
    <row r="82" spans="4:21" s="312" customFormat="1" ht="12" customHeight="1" x14ac:dyDescent="0.2">
      <c r="D82" s="316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</row>
    <row r="83" spans="4:21" s="312" customFormat="1" ht="12" customHeight="1" x14ac:dyDescent="0.2">
      <c r="D83" s="316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</row>
    <row r="84" spans="4:21" s="312" customFormat="1" ht="12" customHeight="1" x14ac:dyDescent="0.2">
      <c r="D84" s="316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</row>
    <row r="85" spans="4:21" s="312" customFormat="1" ht="12" customHeight="1" x14ac:dyDescent="0.2">
      <c r="D85" s="316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</row>
    <row r="86" spans="4:21" s="312" customFormat="1" ht="12" customHeight="1" x14ac:dyDescent="0.2">
      <c r="D86" s="316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</row>
    <row r="87" spans="4:21" s="312" customFormat="1" ht="12" customHeight="1" x14ac:dyDescent="0.2">
      <c r="D87" s="316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</row>
    <row r="88" spans="4:21" s="312" customFormat="1" ht="12" customHeight="1" x14ac:dyDescent="0.2">
      <c r="D88" s="316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</row>
    <row r="89" spans="4:21" s="312" customFormat="1" ht="12" customHeight="1" x14ac:dyDescent="0.2">
      <c r="D89" s="316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</row>
    <row r="90" spans="4:21" s="312" customFormat="1" ht="12" customHeight="1" x14ac:dyDescent="0.2">
      <c r="D90" s="316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</row>
    <row r="91" spans="4:21" s="312" customFormat="1" ht="12" customHeight="1" x14ac:dyDescent="0.2">
      <c r="D91" s="316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</row>
    <row r="92" spans="4:21" s="312" customFormat="1" ht="12" customHeight="1" x14ac:dyDescent="0.2">
      <c r="D92" s="316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</row>
    <row r="93" spans="4:21" s="312" customFormat="1" ht="12" customHeight="1" x14ac:dyDescent="0.2">
      <c r="D93" s="316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</row>
    <row r="94" spans="4:21" s="312" customFormat="1" ht="12" customHeight="1" x14ac:dyDescent="0.2">
      <c r="D94" s="316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</row>
    <row r="95" spans="4:21" s="312" customFormat="1" ht="12" customHeight="1" x14ac:dyDescent="0.2">
      <c r="D95" s="316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</row>
    <row r="96" spans="4:21" s="312" customFormat="1" ht="12" customHeight="1" x14ac:dyDescent="0.2">
      <c r="D96" s="316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  <c r="R96" s="315"/>
      <c r="S96" s="315"/>
      <c r="T96" s="315"/>
      <c r="U96" s="315"/>
    </row>
    <row r="97" spans="4:21" s="312" customFormat="1" ht="12" customHeight="1" x14ac:dyDescent="0.2">
      <c r="D97" s="316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</row>
    <row r="98" spans="4:21" s="312" customFormat="1" ht="12" customHeight="1" x14ac:dyDescent="0.2">
      <c r="D98" s="316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</row>
    <row r="99" spans="4:21" s="312" customFormat="1" ht="12" customHeight="1" x14ac:dyDescent="0.2">
      <c r="D99" s="316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</row>
    <row r="100" spans="4:21" s="312" customFormat="1" ht="12" customHeight="1" x14ac:dyDescent="0.2">
      <c r="D100" s="316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</row>
    <row r="101" spans="4:21" s="312" customFormat="1" ht="12" customHeight="1" x14ac:dyDescent="0.2">
      <c r="D101" s="316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</row>
    <row r="102" spans="4:21" s="312" customFormat="1" ht="12" customHeight="1" x14ac:dyDescent="0.2">
      <c r="D102" s="316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</row>
    <row r="103" spans="4:21" s="312" customFormat="1" ht="12" customHeight="1" x14ac:dyDescent="0.2">
      <c r="D103" s="316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</row>
    <row r="104" spans="4:21" s="312" customFormat="1" ht="12" customHeight="1" x14ac:dyDescent="0.2">
      <c r="D104" s="316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</row>
    <row r="105" spans="4:21" s="312" customFormat="1" ht="12" customHeight="1" x14ac:dyDescent="0.2">
      <c r="D105" s="316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</row>
    <row r="106" spans="4:21" s="312" customFormat="1" ht="12" customHeight="1" x14ac:dyDescent="0.2">
      <c r="D106" s="316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</row>
    <row r="107" spans="4:21" s="312" customFormat="1" ht="12" customHeight="1" x14ac:dyDescent="0.2">
      <c r="D107" s="316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</row>
    <row r="108" spans="4:21" s="312" customFormat="1" ht="12" customHeight="1" x14ac:dyDescent="0.2">
      <c r="D108" s="316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  <c r="R108" s="315"/>
      <c r="S108" s="315"/>
      <c r="T108" s="315"/>
      <c r="U108" s="315"/>
    </row>
    <row r="109" spans="4:21" s="312" customFormat="1" ht="12" customHeight="1" x14ac:dyDescent="0.2">
      <c r="D109" s="316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</row>
    <row r="110" spans="4:21" s="312" customFormat="1" ht="12" customHeight="1" x14ac:dyDescent="0.2">
      <c r="D110" s="316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</row>
    <row r="111" spans="4:21" s="312" customFormat="1" ht="12" customHeight="1" x14ac:dyDescent="0.2">
      <c r="D111" s="316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</row>
    <row r="112" spans="4:21" s="312" customFormat="1" ht="12" customHeight="1" x14ac:dyDescent="0.2">
      <c r="D112" s="316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  <c r="R112" s="315"/>
      <c r="S112" s="315"/>
      <c r="T112" s="315"/>
      <c r="U112" s="315"/>
    </row>
    <row r="113" spans="4:21" s="312" customFormat="1" ht="12" customHeight="1" x14ac:dyDescent="0.2">
      <c r="D113" s="316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  <c r="R113" s="315"/>
      <c r="S113" s="315"/>
      <c r="T113" s="315"/>
      <c r="U113" s="315"/>
    </row>
    <row r="114" spans="4:21" s="312" customFormat="1" ht="12" customHeight="1" x14ac:dyDescent="0.2">
      <c r="D114" s="316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  <c r="R114" s="315"/>
      <c r="S114" s="315"/>
      <c r="T114" s="315"/>
      <c r="U114" s="315"/>
    </row>
    <row r="115" spans="4:21" s="312" customFormat="1" ht="12" customHeight="1" x14ac:dyDescent="0.2">
      <c r="D115" s="316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315"/>
      <c r="T115" s="315"/>
      <c r="U115" s="315"/>
    </row>
    <row r="116" spans="4:21" s="312" customFormat="1" ht="12" customHeight="1" x14ac:dyDescent="0.2">
      <c r="D116" s="316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  <c r="R116" s="315"/>
      <c r="S116" s="315"/>
      <c r="T116" s="315"/>
      <c r="U116" s="315"/>
    </row>
    <row r="117" spans="4:21" s="312" customFormat="1" ht="12" customHeight="1" x14ac:dyDescent="0.2">
      <c r="D117" s="316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  <c r="R117" s="315"/>
      <c r="S117" s="315"/>
      <c r="T117" s="315"/>
      <c r="U117" s="315"/>
    </row>
    <row r="118" spans="4:21" s="312" customFormat="1" ht="12" customHeight="1" x14ac:dyDescent="0.2">
      <c r="D118" s="316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</row>
    <row r="119" spans="4:21" s="312" customFormat="1" ht="12" customHeight="1" x14ac:dyDescent="0.2">
      <c r="D119" s="316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</row>
    <row r="120" spans="4:21" s="312" customFormat="1" ht="12" customHeight="1" x14ac:dyDescent="0.2">
      <c r="D120" s="316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15"/>
      <c r="U120" s="315"/>
    </row>
    <row r="121" spans="4:21" s="312" customFormat="1" ht="12" customHeight="1" x14ac:dyDescent="0.2">
      <c r="D121" s="316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</row>
    <row r="122" spans="4:21" s="312" customFormat="1" ht="12" customHeight="1" x14ac:dyDescent="0.2">
      <c r="D122" s="316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</row>
    <row r="123" spans="4:21" s="312" customFormat="1" ht="12" customHeight="1" x14ac:dyDescent="0.2">
      <c r="D123" s="316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</row>
    <row r="124" spans="4:21" s="312" customFormat="1" ht="12" customHeight="1" x14ac:dyDescent="0.2">
      <c r="D124" s="316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</row>
    <row r="125" spans="4:21" s="312" customFormat="1" ht="12" customHeight="1" x14ac:dyDescent="0.2">
      <c r="D125" s="316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</row>
    <row r="126" spans="4:21" s="312" customFormat="1" ht="12" customHeight="1" x14ac:dyDescent="0.2">
      <c r="D126" s="316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</row>
    <row r="127" spans="4:21" s="312" customFormat="1" ht="12" customHeight="1" x14ac:dyDescent="0.2">
      <c r="D127" s="316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</row>
    <row r="128" spans="4:21" s="312" customFormat="1" ht="12" customHeight="1" x14ac:dyDescent="0.2">
      <c r="D128" s="316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</row>
    <row r="129" spans="4:21" s="312" customFormat="1" ht="12" customHeight="1" x14ac:dyDescent="0.2">
      <c r="D129" s="316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</row>
    <row r="130" spans="4:21" s="312" customFormat="1" ht="12" customHeight="1" x14ac:dyDescent="0.2">
      <c r="D130" s="316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</row>
    <row r="131" spans="4:21" s="312" customFormat="1" ht="12" customHeight="1" x14ac:dyDescent="0.2">
      <c r="D131" s="316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</row>
    <row r="132" spans="4:21" s="312" customFormat="1" ht="12" customHeight="1" x14ac:dyDescent="0.2">
      <c r="D132" s="316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</row>
    <row r="133" spans="4:21" s="312" customFormat="1" ht="12" customHeight="1" x14ac:dyDescent="0.2">
      <c r="D133" s="316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</row>
    <row r="134" spans="4:21" s="312" customFormat="1" ht="12" customHeight="1" x14ac:dyDescent="0.2">
      <c r="D134" s="316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</row>
    <row r="135" spans="4:21" s="312" customFormat="1" ht="12" customHeight="1" x14ac:dyDescent="0.2">
      <c r="D135" s="316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</row>
    <row r="136" spans="4:21" s="312" customFormat="1" ht="12" customHeight="1" x14ac:dyDescent="0.2">
      <c r="D136" s="316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</row>
    <row r="137" spans="4:21" s="312" customFormat="1" ht="12" customHeight="1" x14ac:dyDescent="0.2">
      <c r="D137" s="316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  <c r="P137" s="315"/>
      <c r="Q137" s="315"/>
      <c r="R137" s="315"/>
      <c r="S137" s="315"/>
      <c r="T137" s="315"/>
      <c r="U137" s="315"/>
    </row>
    <row r="138" spans="4:21" s="312" customFormat="1" ht="12" customHeight="1" x14ac:dyDescent="0.2">
      <c r="D138" s="316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</row>
    <row r="139" spans="4:21" s="312" customFormat="1" ht="12" customHeight="1" x14ac:dyDescent="0.2">
      <c r="D139" s="316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</row>
    <row r="140" spans="4:21" s="312" customFormat="1" ht="12" customHeight="1" x14ac:dyDescent="0.2">
      <c r="D140" s="316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</row>
    <row r="141" spans="4:21" s="312" customFormat="1" ht="12" customHeight="1" x14ac:dyDescent="0.2">
      <c r="D141" s="316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</row>
    <row r="142" spans="4:21" s="312" customFormat="1" ht="12" customHeight="1" x14ac:dyDescent="0.2">
      <c r="D142" s="316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</row>
    <row r="143" spans="4:21" s="312" customFormat="1" ht="12" customHeight="1" x14ac:dyDescent="0.2">
      <c r="D143" s="316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</row>
    <row r="144" spans="4:21" s="312" customFormat="1" ht="12" customHeight="1" x14ac:dyDescent="0.2">
      <c r="D144" s="316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  <c r="U144" s="315"/>
    </row>
    <row r="145" spans="4:21" s="312" customFormat="1" ht="12" customHeight="1" x14ac:dyDescent="0.2">
      <c r="D145" s="316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  <c r="P145" s="315"/>
      <c r="Q145" s="315"/>
      <c r="R145" s="315"/>
      <c r="S145" s="315"/>
      <c r="T145" s="315"/>
      <c r="U145" s="315"/>
    </row>
    <row r="146" spans="4:21" s="312" customFormat="1" ht="12" customHeight="1" x14ac:dyDescent="0.2">
      <c r="D146" s="316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15"/>
      <c r="P146" s="315"/>
      <c r="Q146" s="315"/>
      <c r="R146" s="315"/>
      <c r="S146" s="315"/>
      <c r="T146" s="315"/>
      <c r="U146" s="315"/>
    </row>
    <row r="147" spans="4:21" s="312" customFormat="1" ht="12" customHeight="1" x14ac:dyDescent="0.2">
      <c r="D147" s="316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  <c r="P147" s="315"/>
      <c r="Q147" s="315"/>
      <c r="R147" s="315"/>
      <c r="S147" s="315"/>
      <c r="T147" s="315"/>
      <c r="U147" s="315"/>
    </row>
    <row r="148" spans="4:21" s="312" customFormat="1" ht="12" customHeight="1" x14ac:dyDescent="0.2">
      <c r="D148" s="316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</row>
    <row r="149" spans="4:21" s="312" customFormat="1" ht="12" customHeight="1" x14ac:dyDescent="0.2">
      <c r="D149" s="316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  <c r="P149" s="315"/>
      <c r="Q149" s="315"/>
      <c r="R149" s="315"/>
      <c r="S149" s="315"/>
      <c r="T149" s="315"/>
      <c r="U149" s="315"/>
    </row>
    <row r="150" spans="4:21" s="312" customFormat="1" ht="12" customHeight="1" x14ac:dyDescent="0.2">
      <c r="D150" s="316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  <c r="P150" s="315"/>
      <c r="Q150" s="315"/>
      <c r="R150" s="315"/>
      <c r="S150" s="315"/>
      <c r="T150" s="315"/>
      <c r="U150" s="315"/>
    </row>
    <row r="151" spans="4:21" s="312" customFormat="1" ht="12" customHeight="1" x14ac:dyDescent="0.2">
      <c r="D151" s="316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5"/>
      <c r="S151" s="315"/>
      <c r="T151" s="315"/>
      <c r="U151" s="315"/>
    </row>
    <row r="152" spans="4:21" s="312" customFormat="1" ht="12" customHeight="1" x14ac:dyDescent="0.2">
      <c r="D152" s="316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</row>
    <row r="153" spans="4:21" s="312" customFormat="1" ht="12" customHeight="1" x14ac:dyDescent="0.2">
      <c r="D153" s="316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</row>
    <row r="154" spans="4:21" s="312" customFormat="1" ht="12" customHeight="1" x14ac:dyDescent="0.2">
      <c r="D154" s="316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</row>
    <row r="155" spans="4:21" s="312" customFormat="1" ht="12" customHeight="1" x14ac:dyDescent="0.2">
      <c r="D155" s="316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5"/>
      <c r="S155" s="315"/>
      <c r="T155" s="315"/>
      <c r="U155" s="315"/>
    </row>
    <row r="156" spans="4:21" s="312" customFormat="1" ht="12" customHeight="1" x14ac:dyDescent="0.2">
      <c r="D156" s="316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  <c r="Q156" s="315"/>
      <c r="R156" s="315"/>
      <c r="S156" s="315"/>
      <c r="T156" s="315"/>
      <c r="U156" s="315"/>
    </row>
    <row r="157" spans="4:21" s="312" customFormat="1" ht="12" customHeight="1" x14ac:dyDescent="0.2">
      <c r="D157" s="316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</row>
    <row r="158" spans="4:21" s="312" customFormat="1" ht="12" customHeight="1" x14ac:dyDescent="0.2">
      <c r="D158" s="316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</row>
    <row r="159" spans="4:21" s="312" customFormat="1" ht="12" customHeight="1" x14ac:dyDescent="0.2">
      <c r="D159" s="316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</row>
    <row r="160" spans="4:21" s="312" customFormat="1" ht="12" customHeight="1" x14ac:dyDescent="0.2">
      <c r="D160" s="316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315"/>
    </row>
    <row r="161" spans="4:21" s="312" customFormat="1" ht="12" customHeight="1" x14ac:dyDescent="0.2">
      <c r="D161" s="316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  <c r="P161" s="315"/>
      <c r="Q161" s="315"/>
      <c r="R161" s="315"/>
      <c r="S161" s="315"/>
      <c r="T161" s="315"/>
      <c r="U161" s="315"/>
    </row>
    <row r="162" spans="4:21" s="312" customFormat="1" ht="12" customHeight="1" x14ac:dyDescent="0.2">
      <c r="D162" s="316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  <c r="P162" s="315"/>
      <c r="Q162" s="315"/>
      <c r="R162" s="315"/>
      <c r="S162" s="315"/>
      <c r="T162" s="315"/>
      <c r="U162" s="315"/>
    </row>
    <row r="163" spans="4:21" s="312" customFormat="1" ht="12" customHeight="1" x14ac:dyDescent="0.2">
      <c r="D163" s="316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</row>
    <row r="164" spans="4:21" s="312" customFormat="1" ht="12" customHeight="1" x14ac:dyDescent="0.2">
      <c r="D164" s="316"/>
      <c r="E164" s="315"/>
      <c r="F164" s="315"/>
      <c r="G164" s="315"/>
      <c r="H164" s="315"/>
      <c r="I164" s="315"/>
      <c r="J164" s="315"/>
      <c r="K164" s="315"/>
      <c r="L164" s="315"/>
      <c r="M164" s="315"/>
      <c r="N164" s="315"/>
      <c r="O164" s="315"/>
      <c r="P164" s="315"/>
      <c r="Q164" s="315"/>
      <c r="R164" s="315"/>
      <c r="S164" s="315"/>
      <c r="T164" s="315"/>
      <c r="U164" s="315"/>
    </row>
    <row r="165" spans="4:21" s="312" customFormat="1" ht="12" customHeight="1" x14ac:dyDescent="0.2">
      <c r="D165" s="316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  <c r="P165" s="315"/>
      <c r="Q165" s="315"/>
      <c r="R165" s="315"/>
      <c r="S165" s="315"/>
      <c r="T165" s="315"/>
      <c r="U165" s="315"/>
    </row>
    <row r="166" spans="4:21" s="312" customFormat="1" ht="12" customHeight="1" x14ac:dyDescent="0.2">
      <c r="D166" s="316"/>
      <c r="E166" s="315"/>
      <c r="F166" s="315"/>
      <c r="G166" s="315"/>
      <c r="H166" s="315"/>
      <c r="I166" s="315"/>
      <c r="J166" s="315"/>
      <c r="K166" s="315"/>
      <c r="L166" s="315"/>
      <c r="M166" s="315"/>
      <c r="N166" s="315"/>
      <c r="O166" s="315"/>
      <c r="P166" s="315"/>
      <c r="Q166" s="315"/>
      <c r="R166" s="315"/>
      <c r="S166" s="315"/>
      <c r="T166" s="315"/>
      <c r="U166" s="315"/>
    </row>
    <row r="167" spans="4:21" s="312" customFormat="1" ht="12" customHeight="1" x14ac:dyDescent="0.2">
      <c r="D167" s="316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15"/>
      <c r="P167" s="315"/>
      <c r="Q167" s="315"/>
      <c r="R167" s="315"/>
      <c r="S167" s="315"/>
      <c r="T167" s="315"/>
      <c r="U167" s="315"/>
    </row>
    <row r="168" spans="4:21" s="312" customFormat="1" ht="12" customHeight="1" x14ac:dyDescent="0.2">
      <c r="D168" s="316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</row>
    <row r="169" spans="4:21" s="312" customFormat="1" ht="12" customHeight="1" x14ac:dyDescent="0.2">
      <c r="D169" s="316"/>
      <c r="E169" s="315"/>
      <c r="F169" s="315"/>
      <c r="G169" s="315"/>
      <c r="H169" s="315"/>
      <c r="I169" s="315"/>
      <c r="J169" s="315"/>
      <c r="K169" s="315"/>
      <c r="L169" s="315"/>
      <c r="M169" s="315"/>
      <c r="N169" s="315"/>
      <c r="O169" s="315"/>
      <c r="P169" s="315"/>
      <c r="Q169" s="315"/>
      <c r="R169" s="315"/>
      <c r="S169" s="315"/>
      <c r="T169" s="315"/>
      <c r="U169" s="315"/>
    </row>
    <row r="170" spans="4:21" s="312" customFormat="1" ht="12" customHeight="1" x14ac:dyDescent="0.2">
      <c r="D170" s="316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15"/>
      <c r="P170" s="315"/>
      <c r="Q170" s="315"/>
      <c r="R170" s="315"/>
      <c r="S170" s="315"/>
      <c r="T170" s="315"/>
      <c r="U170" s="315"/>
    </row>
    <row r="171" spans="4:21" s="312" customFormat="1" ht="12" customHeight="1" x14ac:dyDescent="0.2">
      <c r="D171" s="316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15"/>
      <c r="P171" s="315"/>
      <c r="Q171" s="315"/>
      <c r="R171" s="315"/>
      <c r="S171" s="315"/>
      <c r="T171" s="315"/>
      <c r="U171" s="315"/>
    </row>
    <row r="172" spans="4:21" s="312" customFormat="1" ht="12" customHeight="1" x14ac:dyDescent="0.2">
      <c r="D172" s="316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</row>
    <row r="173" spans="4:21" s="312" customFormat="1" ht="12" customHeight="1" x14ac:dyDescent="0.2">
      <c r="D173" s="316"/>
      <c r="E173" s="315"/>
      <c r="F173" s="315"/>
      <c r="G173" s="315"/>
      <c r="H173" s="315"/>
      <c r="I173" s="315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</row>
    <row r="174" spans="4:21" s="312" customFormat="1" ht="12" customHeight="1" x14ac:dyDescent="0.2">
      <c r="D174" s="316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  <c r="U174" s="315"/>
    </row>
    <row r="175" spans="4:21" s="312" customFormat="1" ht="12" customHeight="1" x14ac:dyDescent="0.2">
      <c r="D175" s="316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15"/>
      <c r="P175" s="315"/>
      <c r="Q175" s="315"/>
      <c r="R175" s="315"/>
      <c r="S175" s="315"/>
      <c r="T175" s="315"/>
      <c r="U175" s="315"/>
    </row>
    <row r="176" spans="4:21" s="312" customFormat="1" ht="12" customHeight="1" x14ac:dyDescent="0.2">
      <c r="D176" s="316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15"/>
      <c r="P176" s="315"/>
      <c r="Q176" s="315"/>
      <c r="R176" s="315"/>
      <c r="S176" s="315"/>
      <c r="T176" s="315"/>
      <c r="U176" s="315"/>
    </row>
    <row r="177" spans="4:21" s="312" customFormat="1" ht="12" customHeight="1" x14ac:dyDescent="0.2">
      <c r="D177" s="316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  <c r="U177" s="315"/>
    </row>
    <row r="178" spans="4:21" s="312" customFormat="1" ht="12" customHeight="1" x14ac:dyDescent="0.2">
      <c r="D178" s="316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15"/>
      <c r="P178" s="315"/>
      <c r="Q178" s="315"/>
      <c r="R178" s="315"/>
      <c r="S178" s="315"/>
      <c r="T178" s="315"/>
      <c r="U178" s="315"/>
    </row>
    <row r="179" spans="4:21" s="312" customFormat="1" ht="12" customHeight="1" x14ac:dyDescent="0.2">
      <c r="D179" s="316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15"/>
      <c r="P179" s="315"/>
      <c r="Q179" s="315"/>
      <c r="R179" s="315"/>
      <c r="S179" s="315"/>
      <c r="T179" s="315"/>
      <c r="U179" s="315"/>
    </row>
    <row r="180" spans="4:21" s="312" customFormat="1" ht="12" customHeight="1" x14ac:dyDescent="0.2">
      <c r="D180" s="316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  <c r="P180" s="315"/>
      <c r="Q180" s="315"/>
      <c r="R180" s="315"/>
      <c r="S180" s="315"/>
      <c r="T180" s="315"/>
      <c r="U180" s="315"/>
    </row>
    <row r="181" spans="4:21" s="312" customFormat="1" ht="12" customHeight="1" x14ac:dyDescent="0.2">
      <c r="D181" s="316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15"/>
      <c r="P181" s="315"/>
      <c r="Q181" s="315"/>
      <c r="R181" s="315"/>
      <c r="S181" s="315"/>
      <c r="T181" s="315"/>
      <c r="U181" s="315"/>
    </row>
    <row r="182" spans="4:21" s="312" customFormat="1" ht="12" customHeight="1" x14ac:dyDescent="0.2">
      <c r="D182" s="316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  <c r="P182" s="315"/>
      <c r="Q182" s="315"/>
      <c r="R182" s="315"/>
      <c r="S182" s="315"/>
      <c r="T182" s="315"/>
      <c r="U182" s="315"/>
    </row>
    <row r="183" spans="4:21" s="312" customFormat="1" ht="12" customHeight="1" x14ac:dyDescent="0.2">
      <c r="D183" s="316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  <c r="P183" s="315"/>
      <c r="Q183" s="315"/>
      <c r="R183" s="315"/>
      <c r="S183" s="315"/>
      <c r="T183" s="315"/>
      <c r="U183" s="315"/>
    </row>
    <row r="184" spans="4:21" s="312" customFormat="1" ht="12" customHeight="1" x14ac:dyDescent="0.2">
      <c r="D184" s="316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  <c r="P184" s="315"/>
      <c r="Q184" s="315"/>
      <c r="R184" s="315"/>
      <c r="S184" s="315"/>
      <c r="T184" s="315"/>
      <c r="U184" s="315"/>
    </row>
    <row r="185" spans="4:21" s="312" customFormat="1" ht="12" customHeight="1" x14ac:dyDescent="0.2">
      <c r="D185" s="316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5"/>
      <c r="R185" s="315"/>
      <c r="S185" s="315"/>
      <c r="T185" s="315"/>
      <c r="U185" s="315"/>
    </row>
    <row r="186" spans="4:21" s="312" customFormat="1" ht="12" customHeight="1" x14ac:dyDescent="0.2">
      <c r="D186" s="316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  <c r="P186" s="315"/>
      <c r="Q186" s="315"/>
      <c r="R186" s="315"/>
      <c r="S186" s="315"/>
      <c r="T186" s="315"/>
      <c r="U186" s="315"/>
    </row>
    <row r="187" spans="4:21" s="312" customFormat="1" ht="12" customHeight="1" x14ac:dyDescent="0.2">
      <c r="D187" s="316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  <c r="P187" s="315"/>
      <c r="Q187" s="315"/>
      <c r="R187" s="315"/>
      <c r="S187" s="315"/>
      <c r="T187" s="315"/>
      <c r="U187" s="315"/>
    </row>
    <row r="188" spans="4:21" s="312" customFormat="1" ht="12" customHeight="1" x14ac:dyDescent="0.2">
      <c r="D188" s="316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</row>
    <row r="189" spans="4:21" s="312" customFormat="1" ht="12" customHeight="1" x14ac:dyDescent="0.2">
      <c r="D189" s="316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  <c r="P189" s="315"/>
      <c r="Q189" s="315"/>
      <c r="R189" s="315"/>
      <c r="S189" s="315"/>
      <c r="T189" s="315"/>
      <c r="U189" s="315"/>
    </row>
    <row r="190" spans="4:21" s="312" customFormat="1" ht="12" customHeight="1" x14ac:dyDescent="0.2">
      <c r="D190" s="316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5"/>
      <c r="R190" s="315"/>
      <c r="S190" s="315"/>
      <c r="T190" s="315"/>
      <c r="U190" s="315"/>
    </row>
    <row r="191" spans="4:21" s="312" customFormat="1" ht="12" customHeight="1" x14ac:dyDescent="0.2">
      <c r="D191" s="316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5"/>
      <c r="R191" s="315"/>
      <c r="S191" s="315"/>
      <c r="T191" s="315"/>
      <c r="U191" s="315"/>
    </row>
    <row r="192" spans="4:21" s="312" customFormat="1" ht="12" customHeight="1" x14ac:dyDescent="0.2">
      <c r="D192" s="316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15"/>
      <c r="P192" s="315"/>
      <c r="Q192" s="315"/>
      <c r="R192" s="315"/>
      <c r="S192" s="315"/>
      <c r="T192" s="315"/>
      <c r="U192" s="315"/>
    </row>
    <row r="193" spans="4:21" s="312" customFormat="1" ht="12" customHeight="1" x14ac:dyDescent="0.2">
      <c r="D193" s="316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  <c r="P193" s="315"/>
      <c r="Q193" s="315"/>
      <c r="R193" s="315"/>
      <c r="S193" s="315"/>
      <c r="T193" s="315"/>
      <c r="U193" s="315"/>
    </row>
    <row r="194" spans="4:21" s="312" customFormat="1" ht="12" customHeight="1" x14ac:dyDescent="0.2">
      <c r="D194" s="316"/>
      <c r="E194" s="315"/>
      <c r="F194" s="315"/>
      <c r="G194" s="315"/>
      <c r="H194" s="315"/>
      <c r="I194" s="315"/>
      <c r="J194" s="315"/>
      <c r="K194" s="315"/>
      <c r="L194" s="315"/>
      <c r="M194" s="315"/>
      <c r="N194" s="315"/>
      <c r="O194" s="315"/>
      <c r="P194" s="315"/>
      <c r="Q194" s="315"/>
      <c r="R194" s="315"/>
      <c r="S194" s="315"/>
      <c r="T194" s="315"/>
      <c r="U194" s="315"/>
    </row>
    <row r="195" spans="4:21" s="312" customFormat="1" ht="12" customHeight="1" x14ac:dyDescent="0.2">
      <c r="D195" s="316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  <c r="P195" s="315"/>
      <c r="Q195" s="315"/>
      <c r="R195" s="315"/>
      <c r="S195" s="315"/>
      <c r="T195" s="315"/>
      <c r="U195" s="315"/>
    </row>
    <row r="196" spans="4:21" s="312" customFormat="1" ht="12" customHeight="1" x14ac:dyDescent="0.2">
      <c r="D196" s="316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  <c r="P196" s="315"/>
      <c r="Q196" s="315"/>
      <c r="R196" s="315"/>
      <c r="S196" s="315"/>
      <c r="T196" s="315"/>
      <c r="U196" s="315"/>
    </row>
    <row r="197" spans="4:21" s="312" customFormat="1" ht="12" customHeight="1" x14ac:dyDescent="0.2">
      <c r="D197" s="316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  <c r="Q197" s="315"/>
      <c r="R197" s="315"/>
      <c r="S197" s="315"/>
      <c r="T197" s="315"/>
      <c r="U197" s="315"/>
    </row>
    <row r="198" spans="4:21" s="312" customFormat="1" ht="12" customHeight="1" x14ac:dyDescent="0.2">
      <c r="D198" s="316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315"/>
      <c r="P198" s="315"/>
      <c r="Q198" s="315"/>
      <c r="R198" s="315"/>
      <c r="S198" s="315"/>
      <c r="T198" s="315"/>
      <c r="U198" s="315"/>
    </row>
    <row r="199" spans="4:21" s="312" customFormat="1" ht="12" customHeight="1" x14ac:dyDescent="0.2">
      <c r="D199" s="316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  <c r="P199" s="315"/>
      <c r="Q199" s="315"/>
      <c r="R199" s="315"/>
      <c r="S199" s="315"/>
      <c r="T199" s="315"/>
      <c r="U199" s="315"/>
    </row>
    <row r="200" spans="4:21" s="312" customFormat="1" ht="12" customHeight="1" x14ac:dyDescent="0.2">
      <c r="D200" s="316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15"/>
      <c r="P200" s="315"/>
      <c r="Q200" s="315"/>
      <c r="R200" s="315"/>
      <c r="S200" s="315"/>
      <c r="T200" s="315"/>
      <c r="U200" s="315"/>
    </row>
    <row r="201" spans="4:21" s="312" customFormat="1" ht="12" customHeight="1" x14ac:dyDescent="0.2">
      <c r="D201" s="316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15"/>
      <c r="P201" s="315"/>
      <c r="Q201" s="315"/>
      <c r="R201" s="315"/>
      <c r="S201" s="315"/>
      <c r="T201" s="315"/>
      <c r="U201" s="315"/>
    </row>
    <row r="202" spans="4:21" s="312" customFormat="1" ht="12" customHeight="1" x14ac:dyDescent="0.2">
      <c r="D202" s="316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15"/>
      <c r="P202" s="315"/>
      <c r="Q202" s="315"/>
      <c r="R202" s="315"/>
      <c r="S202" s="315"/>
      <c r="T202" s="315"/>
      <c r="U202" s="315"/>
    </row>
    <row r="203" spans="4:21" s="312" customFormat="1" ht="12" customHeight="1" x14ac:dyDescent="0.2">
      <c r="D203" s="316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15"/>
      <c r="P203" s="315"/>
      <c r="Q203" s="315"/>
      <c r="R203" s="315"/>
      <c r="S203" s="315"/>
      <c r="T203" s="315"/>
      <c r="U203" s="315"/>
    </row>
    <row r="204" spans="4:21" s="312" customFormat="1" ht="12" customHeight="1" x14ac:dyDescent="0.2">
      <c r="D204" s="316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5"/>
      <c r="P204" s="315"/>
      <c r="Q204" s="315"/>
      <c r="R204" s="315"/>
      <c r="S204" s="315"/>
      <c r="T204" s="315"/>
      <c r="U204" s="315"/>
    </row>
    <row r="205" spans="4:21" s="312" customFormat="1" ht="12" customHeight="1" x14ac:dyDescent="0.2">
      <c r="D205" s="316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/>
      <c r="T205" s="315"/>
      <c r="U205" s="315"/>
    </row>
    <row r="206" spans="4:21" s="312" customFormat="1" ht="12" customHeight="1" x14ac:dyDescent="0.2">
      <c r="D206" s="316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</row>
    <row r="207" spans="4:21" s="312" customFormat="1" ht="12" customHeight="1" x14ac:dyDescent="0.2">
      <c r="D207" s="316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15"/>
      <c r="P207" s="315"/>
      <c r="Q207" s="315"/>
      <c r="R207" s="315"/>
      <c r="S207" s="315"/>
      <c r="T207" s="315"/>
      <c r="U207" s="315"/>
    </row>
    <row r="208" spans="4:21" s="312" customFormat="1" ht="12" customHeight="1" x14ac:dyDescent="0.2">
      <c r="D208" s="316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15"/>
      <c r="P208" s="315"/>
      <c r="Q208" s="315"/>
      <c r="R208" s="315"/>
      <c r="S208" s="315"/>
      <c r="T208" s="315"/>
      <c r="U208" s="315"/>
    </row>
    <row r="209" spans="4:21" s="312" customFormat="1" ht="12" customHeight="1" x14ac:dyDescent="0.2">
      <c r="D209" s="316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  <c r="P209" s="315"/>
      <c r="Q209" s="315"/>
      <c r="R209" s="315"/>
      <c r="S209" s="315"/>
      <c r="T209" s="315"/>
      <c r="U209" s="315"/>
    </row>
    <row r="210" spans="4:21" s="312" customFormat="1" ht="12" customHeight="1" x14ac:dyDescent="0.2">
      <c r="D210" s="316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  <c r="P210" s="315"/>
      <c r="Q210" s="315"/>
      <c r="R210" s="315"/>
      <c r="S210" s="315"/>
      <c r="T210" s="315"/>
      <c r="U210" s="315"/>
    </row>
    <row r="211" spans="4:21" s="312" customFormat="1" ht="12" customHeight="1" x14ac:dyDescent="0.2">
      <c r="D211" s="316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  <c r="P211" s="315"/>
      <c r="Q211" s="315"/>
      <c r="R211" s="315"/>
      <c r="S211" s="315"/>
      <c r="T211" s="315"/>
      <c r="U211" s="315"/>
    </row>
    <row r="212" spans="4:21" s="312" customFormat="1" ht="12" customHeight="1" x14ac:dyDescent="0.2">
      <c r="D212" s="316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  <c r="P212" s="315"/>
      <c r="Q212" s="315"/>
      <c r="R212" s="315"/>
      <c r="S212" s="315"/>
      <c r="T212" s="315"/>
      <c r="U212" s="315"/>
    </row>
    <row r="213" spans="4:21" s="312" customFormat="1" ht="12" customHeight="1" x14ac:dyDescent="0.2">
      <c r="D213" s="316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  <c r="P213" s="315"/>
      <c r="Q213" s="315"/>
      <c r="R213" s="315"/>
      <c r="S213" s="315"/>
      <c r="T213" s="315"/>
      <c r="U213" s="315"/>
    </row>
    <row r="214" spans="4:21" s="312" customFormat="1" ht="12" customHeight="1" x14ac:dyDescent="0.2">
      <c r="D214" s="316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  <c r="P214" s="315"/>
      <c r="Q214" s="315"/>
      <c r="R214" s="315"/>
      <c r="S214" s="315"/>
      <c r="T214" s="315"/>
      <c r="U214" s="315"/>
    </row>
    <row r="215" spans="4:21" s="312" customFormat="1" ht="12" customHeight="1" x14ac:dyDescent="0.2">
      <c r="D215" s="316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  <c r="P215" s="315"/>
      <c r="Q215" s="315"/>
      <c r="R215" s="315"/>
      <c r="S215" s="315"/>
      <c r="T215" s="315"/>
      <c r="U215" s="315"/>
    </row>
    <row r="216" spans="4:21" s="312" customFormat="1" ht="12" customHeight="1" x14ac:dyDescent="0.2">
      <c r="D216" s="316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315"/>
      <c r="P216" s="315"/>
      <c r="Q216" s="315"/>
      <c r="R216" s="315"/>
      <c r="S216" s="315"/>
      <c r="T216" s="315"/>
      <c r="U216" s="315"/>
    </row>
    <row r="217" spans="4:21" s="312" customFormat="1" ht="12" customHeight="1" x14ac:dyDescent="0.2">
      <c r="D217" s="316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  <c r="P217" s="315"/>
      <c r="Q217" s="315"/>
      <c r="R217" s="315"/>
      <c r="S217" s="315"/>
      <c r="T217" s="315"/>
      <c r="U217" s="315"/>
    </row>
    <row r="218" spans="4:21" s="312" customFormat="1" ht="12" customHeight="1" x14ac:dyDescent="0.2">
      <c r="D218" s="316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315"/>
      <c r="P218" s="315"/>
      <c r="Q218" s="315"/>
      <c r="R218" s="315"/>
      <c r="S218" s="315"/>
      <c r="T218" s="315"/>
      <c r="U218" s="315"/>
    </row>
    <row r="219" spans="4:21" s="312" customFormat="1" ht="12" customHeight="1" x14ac:dyDescent="0.2">
      <c r="D219" s="316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  <c r="P219" s="315"/>
      <c r="Q219" s="315"/>
      <c r="R219" s="315"/>
      <c r="S219" s="315"/>
      <c r="T219" s="315"/>
      <c r="U219" s="315"/>
    </row>
    <row r="220" spans="4:21" s="312" customFormat="1" ht="12" customHeight="1" x14ac:dyDescent="0.2">
      <c r="D220" s="316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  <c r="P220" s="315"/>
      <c r="Q220" s="315"/>
      <c r="R220" s="315"/>
      <c r="S220" s="315"/>
      <c r="T220" s="315"/>
      <c r="U220" s="315"/>
    </row>
    <row r="221" spans="4:21" s="312" customFormat="1" ht="12" customHeight="1" x14ac:dyDescent="0.2">
      <c r="D221" s="316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315"/>
      <c r="P221" s="315"/>
      <c r="Q221" s="315"/>
      <c r="R221" s="315"/>
      <c r="S221" s="315"/>
      <c r="T221" s="315"/>
      <c r="U221" s="315"/>
    </row>
    <row r="222" spans="4:21" s="312" customFormat="1" ht="12" customHeight="1" x14ac:dyDescent="0.2">
      <c r="D222" s="316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315"/>
      <c r="P222" s="315"/>
      <c r="Q222" s="315"/>
      <c r="R222" s="315"/>
      <c r="S222" s="315"/>
      <c r="T222" s="315"/>
      <c r="U222" s="315"/>
    </row>
    <row r="223" spans="4:21" s="312" customFormat="1" ht="12" customHeight="1" x14ac:dyDescent="0.2">
      <c r="D223" s="316"/>
      <c r="E223" s="315"/>
      <c r="F223" s="315"/>
      <c r="G223" s="315"/>
      <c r="H223" s="315"/>
      <c r="I223" s="315"/>
      <c r="J223" s="315"/>
      <c r="K223" s="315"/>
      <c r="L223" s="315"/>
      <c r="M223" s="315"/>
      <c r="N223" s="315"/>
      <c r="O223" s="315"/>
      <c r="P223" s="315"/>
      <c r="Q223" s="315"/>
      <c r="R223" s="315"/>
      <c r="S223" s="315"/>
      <c r="T223" s="315"/>
      <c r="U223" s="315"/>
    </row>
    <row r="224" spans="4:21" s="312" customFormat="1" ht="12" customHeight="1" x14ac:dyDescent="0.2">
      <c r="D224" s="316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315"/>
      <c r="P224" s="315"/>
      <c r="Q224" s="315"/>
      <c r="R224" s="315"/>
      <c r="S224" s="315"/>
      <c r="T224" s="315"/>
      <c r="U224" s="315"/>
    </row>
    <row r="225" spans="4:21" s="312" customFormat="1" ht="12" customHeight="1" x14ac:dyDescent="0.2">
      <c r="D225" s="316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  <c r="P225" s="315"/>
      <c r="Q225" s="315"/>
      <c r="R225" s="315"/>
      <c r="S225" s="315"/>
      <c r="T225" s="315"/>
      <c r="U225" s="315"/>
    </row>
    <row r="226" spans="4:21" s="312" customFormat="1" ht="12" customHeight="1" x14ac:dyDescent="0.2">
      <c r="D226" s="316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  <c r="P226" s="315"/>
      <c r="Q226" s="315"/>
      <c r="R226" s="315"/>
      <c r="S226" s="315"/>
      <c r="T226" s="315"/>
      <c r="U226" s="315"/>
    </row>
    <row r="227" spans="4:21" s="312" customFormat="1" ht="12" customHeight="1" x14ac:dyDescent="0.2">
      <c r="D227" s="316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  <c r="U227" s="315"/>
    </row>
    <row r="228" spans="4:21" s="312" customFormat="1" ht="12" customHeight="1" x14ac:dyDescent="0.2">
      <c r="D228" s="316"/>
      <c r="E228" s="315"/>
      <c r="F228" s="315"/>
      <c r="G228" s="315"/>
      <c r="H228" s="315"/>
      <c r="I228" s="315"/>
      <c r="J228" s="315"/>
      <c r="K228" s="315"/>
      <c r="L228" s="315"/>
      <c r="M228" s="315"/>
      <c r="N228" s="315"/>
      <c r="O228" s="315"/>
      <c r="P228" s="315"/>
      <c r="Q228" s="315"/>
      <c r="R228" s="315"/>
      <c r="S228" s="315"/>
      <c r="T228" s="315"/>
      <c r="U228" s="315"/>
    </row>
    <row r="229" spans="4:21" s="312" customFormat="1" ht="12" customHeight="1" x14ac:dyDescent="0.2">
      <c r="D229" s="316"/>
      <c r="E229" s="315"/>
      <c r="F229" s="315"/>
      <c r="G229" s="315"/>
      <c r="H229" s="315"/>
      <c r="I229" s="315"/>
      <c r="J229" s="315"/>
      <c r="K229" s="315"/>
      <c r="L229" s="315"/>
      <c r="M229" s="315"/>
      <c r="N229" s="315"/>
      <c r="O229" s="315"/>
      <c r="P229" s="315"/>
      <c r="Q229" s="315"/>
      <c r="R229" s="315"/>
      <c r="S229" s="315"/>
      <c r="T229" s="315"/>
      <c r="U229" s="315"/>
    </row>
    <row r="230" spans="4:21" s="312" customFormat="1" ht="12" customHeight="1" x14ac:dyDescent="0.2">
      <c r="D230" s="316"/>
      <c r="E230" s="315"/>
      <c r="F230" s="315"/>
      <c r="G230" s="315"/>
      <c r="H230" s="315"/>
      <c r="I230" s="315"/>
      <c r="J230" s="315"/>
      <c r="K230" s="315"/>
      <c r="L230" s="315"/>
      <c r="M230" s="315"/>
      <c r="N230" s="315"/>
      <c r="O230" s="315"/>
      <c r="P230" s="315"/>
      <c r="Q230" s="315"/>
      <c r="R230" s="315"/>
      <c r="S230" s="315"/>
      <c r="T230" s="315"/>
      <c r="U230" s="315"/>
    </row>
    <row r="231" spans="4:21" s="312" customFormat="1" ht="12" customHeight="1" x14ac:dyDescent="0.2">
      <c r="D231" s="316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</row>
    <row r="232" spans="4:21" s="312" customFormat="1" ht="12" customHeight="1" x14ac:dyDescent="0.2">
      <c r="D232" s="316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  <c r="U232" s="315"/>
    </row>
    <row r="233" spans="4:21" s="312" customFormat="1" ht="12" customHeight="1" x14ac:dyDescent="0.2">
      <c r="D233" s="316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315"/>
      <c r="P233" s="315"/>
      <c r="Q233" s="315"/>
      <c r="R233" s="315"/>
      <c r="S233" s="315"/>
      <c r="T233" s="315"/>
      <c r="U233" s="315"/>
    </row>
    <row r="234" spans="4:21" s="312" customFormat="1" ht="12" customHeight="1" x14ac:dyDescent="0.2">
      <c r="D234" s="316"/>
      <c r="E234" s="31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</row>
    <row r="235" spans="4:21" s="312" customFormat="1" ht="12" customHeight="1" x14ac:dyDescent="0.2">
      <c r="D235" s="316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</row>
    <row r="236" spans="4:21" s="312" customFormat="1" ht="12" customHeight="1" x14ac:dyDescent="0.2">
      <c r="D236" s="316"/>
      <c r="E236" s="31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  <c r="Q236" s="315"/>
      <c r="R236" s="315"/>
      <c r="S236" s="315"/>
      <c r="T236" s="315"/>
      <c r="U236" s="315"/>
    </row>
    <row r="237" spans="4:21" s="312" customFormat="1" ht="12" customHeight="1" x14ac:dyDescent="0.2">
      <c r="D237" s="316"/>
      <c r="E237" s="31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</row>
    <row r="238" spans="4:21" s="312" customFormat="1" ht="12" customHeight="1" x14ac:dyDescent="0.2">
      <c r="D238" s="316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</row>
    <row r="239" spans="4:21" s="312" customFormat="1" ht="12" customHeight="1" x14ac:dyDescent="0.2">
      <c r="D239" s="316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  <c r="U239" s="315"/>
    </row>
    <row r="240" spans="4:21" s="312" customFormat="1" ht="12" customHeight="1" x14ac:dyDescent="0.2">
      <c r="D240" s="316"/>
      <c r="E240" s="315"/>
      <c r="F240" s="315"/>
      <c r="G240" s="315"/>
      <c r="H240" s="315"/>
      <c r="I240" s="315"/>
      <c r="J240" s="315"/>
      <c r="K240" s="315"/>
      <c r="L240" s="315"/>
      <c r="M240" s="315"/>
      <c r="N240" s="315"/>
      <c r="O240" s="315"/>
      <c r="P240" s="315"/>
      <c r="Q240" s="315"/>
      <c r="R240" s="315"/>
      <c r="S240" s="315"/>
      <c r="T240" s="315"/>
      <c r="U240" s="315"/>
    </row>
    <row r="241" spans="4:21" s="312" customFormat="1" ht="12" customHeight="1" x14ac:dyDescent="0.2">
      <c r="D241" s="316"/>
      <c r="E241" s="315"/>
      <c r="F241" s="315"/>
      <c r="G241" s="315"/>
      <c r="H241" s="315"/>
      <c r="I241" s="315"/>
      <c r="J241" s="315"/>
      <c r="K241" s="315"/>
      <c r="L241" s="315"/>
      <c r="M241" s="315"/>
      <c r="N241" s="315"/>
      <c r="O241" s="315"/>
      <c r="P241" s="315"/>
      <c r="Q241" s="315"/>
      <c r="R241" s="315"/>
      <c r="S241" s="315"/>
      <c r="T241" s="315"/>
      <c r="U241" s="315"/>
    </row>
    <row r="242" spans="4:21" s="312" customFormat="1" ht="12" customHeight="1" x14ac:dyDescent="0.2">
      <c r="D242" s="316"/>
      <c r="E242" s="315"/>
      <c r="F242" s="315"/>
      <c r="G242" s="315"/>
      <c r="H242" s="315"/>
      <c r="I242" s="315"/>
      <c r="J242" s="315"/>
      <c r="K242" s="315"/>
      <c r="L242" s="315"/>
      <c r="M242" s="315"/>
      <c r="N242" s="315"/>
      <c r="O242" s="315"/>
      <c r="P242" s="315"/>
      <c r="Q242" s="315"/>
      <c r="R242" s="315"/>
      <c r="S242" s="315"/>
      <c r="T242" s="315"/>
      <c r="U242" s="315"/>
    </row>
    <row r="243" spans="4:21" s="312" customFormat="1" ht="12" customHeight="1" x14ac:dyDescent="0.2">
      <c r="D243" s="316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  <c r="U243" s="315"/>
    </row>
    <row r="244" spans="4:21" s="312" customFormat="1" ht="12" customHeight="1" x14ac:dyDescent="0.2">
      <c r="D244" s="316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  <c r="U244" s="315"/>
    </row>
    <row r="245" spans="4:21" s="312" customFormat="1" ht="12" customHeight="1" x14ac:dyDescent="0.2">
      <c r="D245" s="316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  <c r="P245" s="315"/>
      <c r="Q245" s="315"/>
      <c r="R245" s="315"/>
      <c r="S245" s="315"/>
      <c r="T245" s="315"/>
      <c r="U245" s="315"/>
    </row>
    <row r="246" spans="4:21" s="312" customFormat="1" ht="12" customHeight="1" x14ac:dyDescent="0.2">
      <c r="D246" s="316"/>
      <c r="E246" s="315"/>
      <c r="F246" s="315"/>
      <c r="G246" s="315"/>
      <c r="H246" s="315"/>
      <c r="I246" s="315"/>
      <c r="J246" s="315"/>
      <c r="K246" s="315"/>
      <c r="L246" s="315"/>
      <c r="M246" s="315"/>
      <c r="N246" s="315"/>
      <c r="O246" s="315"/>
      <c r="P246" s="315"/>
      <c r="Q246" s="315"/>
      <c r="R246" s="315"/>
      <c r="S246" s="315"/>
      <c r="T246" s="315"/>
      <c r="U246" s="315"/>
    </row>
    <row r="247" spans="4:21" s="312" customFormat="1" ht="12" customHeight="1" x14ac:dyDescent="0.2">
      <c r="D247" s="316"/>
      <c r="E247" s="315"/>
      <c r="F247" s="315"/>
      <c r="G247" s="315"/>
      <c r="H247" s="315"/>
      <c r="I247" s="315"/>
      <c r="J247" s="315"/>
      <c r="K247" s="315"/>
      <c r="L247" s="315"/>
      <c r="M247" s="315"/>
      <c r="N247" s="315"/>
      <c r="O247" s="315"/>
      <c r="P247" s="315"/>
      <c r="Q247" s="315"/>
      <c r="R247" s="315"/>
      <c r="S247" s="315"/>
      <c r="T247" s="315"/>
      <c r="U247" s="315"/>
    </row>
    <row r="248" spans="4:21" s="312" customFormat="1" ht="12" customHeight="1" x14ac:dyDescent="0.2">
      <c r="D248" s="316"/>
      <c r="E248" s="315"/>
      <c r="F248" s="315"/>
      <c r="G248" s="315"/>
      <c r="H248" s="315"/>
      <c r="I248" s="315"/>
      <c r="J248" s="315"/>
      <c r="K248" s="315"/>
      <c r="L248" s="315"/>
      <c r="M248" s="315"/>
      <c r="N248" s="315"/>
      <c r="O248" s="315"/>
      <c r="P248" s="315"/>
      <c r="Q248" s="315"/>
      <c r="R248" s="315"/>
      <c r="S248" s="315"/>
      <c r="T248" s="315"/>
      <c r="U248" s="315"/>
    </row>
    <row r="249" spans="4:21" s="312" customFormat="1" ht="12" customHeight="1" x14ac:dyDescent="0.2">
      <c r="D249" s="316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  <c r="P249" s="315"/>
      <c r="Q249" s="315"/>
      <c r="R249" s="315"/>
      <c r="S249" s="315"/>
      <c r="T249" s="315"/>
      <c r="U249" s="315"/>
    </row>
    <row r="250" spans="4:21" s="312" customFormat="1" ht="12" customHeight="1" x14ac:dyDescent="0.2">
      <c r="D250" s="316"/>
      <c r="E250" s="315"/>
      <c r="F250" s="315"/>
      <c r="G250" s="315"/>
      <c r="H250" s="315"/>
      <c r="I250" s="315"/>
      <c r="J250" s="315"/>
      <c r="K250" s="315"/>
      <c r="L250" s="315"/>
      <c r="M250" s="315"/>
      <c r="N250" s="315"/>
      <c r="O250" s="315"/>
      <c r="P250" s="315"/>
      <c r="Q250" s="315"/>
      <c r="R250" s="315"/>
      <c r="S250" s="315"/>
      <c r="T250" s="315"/>
      <c r="U250" s="315"/>
    </row>
    <row r="251" spans="4:21" s="312" customFormat="1" ht="12" customHeight="1" x14ac:dyDescent="0.2">
      <c r="D251" s="316"/>
      <c r="E251" s="315"/>
      <c r="F251" s="315"/>
      <c r="G251" s="315"/>
      <c r="H251" s="315"/>
      <c r="I251" s="315"/>
      <c r="J251" s="315"/>
      <c r="K251" s="315"/>
      <c r="L251" s="315"/>
      <c r="M251" s="315"/>
      <c r="N251" s="315"/>
      <c r="O251" s="315"/>
      <c r="P251" s="315"/>
      <c r="Q251" s="315"/>
      <c r="R251" s="315"/>
      <c r="S251" s="315"/>
      <c r="T251" s="315"/>
      <c r="U251" s="315"/>
    </row>
    <row r="252" spans="4:21" s="312" customFormat="1" ht="12" customHeight="1" x14ac:dyDescent="0.2">
      <c r="D252" s="316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  <c r="U252" s="315"/>
    </row>
    <row r="253" spans="4:21" s="312" customFormat="1" ht="12" customHeight="1" x14ac:dyDescent="0.2">
      <c r="D253" s="316"/>
      <c r="E253" s="315"/>
      <c r="F253" s="315"/>
      <c r="G253" s="315"/>
      <c r="H253" s="315"/>
      <c r="I253" s="315"/>
      <c r="J253" s="315"/>
      <c r="K253" s="315"/>
      <c r="L253" s="315"/>
      <c r="M253" s="315"/>
      <c r="N253" s="315"/>
      <c r="O253" s="315"/>
      <c r="P253" s="315"/>
      <c r="Q253" s="315"/>
      <c r="R253" s="315"/>
      <c r="S253" s="315"/>
      <c r="T253" s="315"/>
      <c r="U253" s="315"/>
    </row>
    <row r="254" spans="4:21" s="312" customFormat="1" ht="12" customHeight="1" x14ac:dyDescent="0.2">
      <c r="D254" s="316"/>
      <c r="E254" s="315"/>
      <c r="F254" s="315"/>
      <c r="G254" s="315"/>
      <c r="H254" s="315"/>
      <c r="I254" s="315"/>
      <c r="J254" s="315"/>
      <c r="K254" s="315"/>
      <c r="L254" s="315"/>
      <c r="M254" s="315"/>
      <c r="N254" s="315"/>
      <c r="O254" s="315"/>
      <c r="P254" s="315"/>
      <c r="Q254" s="315"/>
      <c r="R254" s="315"/>
      <c r="S254" s="315"/>
      <c r="T254" s="315"/>
      <c r="U254" s="315"/>
    </row>
    <row r="255" spans="4:21" s="312" customFormat="1" ht="12" customHeight="1" x14ac:dyDescent="0.2">
      <c r="D255" s="316"/>
      <c r="E255" s="315"/>
      <c r="F255" s="315"/>
      <c r="G255" s="315"/>
      <c r="H255" s="315"/>
      <c r="I255" s="315"/>
      <c r="J255" s="315"/>
      <c r="K255" s="315"/>
      <c r="L255" s="315"/>
      <c r="M255" s="315"/>
      <c r="N255" s="315"/>
      <c r="O255" s="315"/>
      <c r="P255" s="315"/>
      <c r="Q255" s="315"/>
      <c r="R255" s="315"/>
      <c r="S255" s="315"/>
      <c r="T255" s="315"/>
      <c r="U255" s="315"/>
    </row>
    <row r="256" spans="4:21" s="312" customFormat="1" ht="12" customHeight="1" x14ac:dyDescent="0.2">
      <c r="D256" s="316"/>
      <c r="E256" s="315"/>
      <c r="F256" s="315"/>
      <c r="G256" s="315"/>
      <c r="H256" s="315"/>
      <c r="I256" s="315"/>
      <c r="J256" s="315"/>
      <c r="K256" s="315"/>
      <c r="L256" s="315"/>
      <c r="M256" s="315"/>
      <c r="N256" s="315"/>
      <c r="O256" s="315"/>
      <c r="P256" s="315"/>
      <c r="Q256" s="315"/>
      <c r="R256" s="315"/>
      <c r="S256" s="315"/>
      <c r="T256" s="315"/>
      <c r="U256" s="315"/>
    </row>
    <row r="257" spans="4:21" s="312" customFormat="1" ht="12" customHeight="1" x14ac:dyDescent="0.2">
      <c r="D257" s="316"/>
      <c r="E257" s="315"/>
      <c r="F257" s="315"/>
      <c r="G257" s="315"/>
      <c r="H257" s="315"/>
      <c r="I257" s="315"/>
      <c r="J257" s="315"/>
      <c r="K257" s="315"/>
      <c r="L257" s="315"/>
      <c r="M257" s="315"/>
      <c r="N257" s="315"/>
      <c r="O257" s="315"/>
      <c r="P257" s="315"/>
      <c r="Q257" s="315"/>
      <c r="R257" s="315"/>
      <c r="S257" s="315"/>
      <c r="T257" s="315"/>
      <c r="U257" s="315"/>
    </row>
    <row r="258" spans="4:21" s="312" customFormat="1" ht="12" customHeight="1" x14ac:dyDescent="0.2">
      <c r="D258" s="316"/>
      <c r="E258" s="315"/>
      <c r="F258" s="315"/>
      <c r="G258" s="315"/>
      <c r="H258" s="315"/>
      <c r="I258" s="315"/>
      <c r="J258" s="315"/>
      <c r="K258" s="315"/>
      <c r="L258" s="315"/>
      <c r="M258" s="315"/>
      <c r="N258" s="315"/>
      <c r="O258" s="315"/>
      <c r="P258" s="315"/>
      <c r="Q258" s="315"/>
      <c r="R258" s="315"/>
      <c r="S258" s="315"/>
      <c r="T258" s="315"/>
      <c r="U258" s="315"/>
    </row>
    <row r="259" spans="4:21" s="312" customFormat="1" ht="12" customHeight="1" x14ac:dyDescent="0.2">
      <c r="D259" s="316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  <c r="P259" s="315"/>
      <c r="Q259" s="315"/>
      <c r="R259" s="315"/>
      <c r="S259" s="315"/>
      <c r="T259" s="315"/>
      <c r="U259" s="315"/>
    </row>
    <row r="260" spans="4:21" s="312" customFormat="1" ht="12" customHeight="1" x14ac:dyDescent="0.2">
      <c r="D260" s="316"/>
      <c r="E260" s="315"/>
      <c r="F260" s="315"/>
      <c r="G260" s="315"/>
      <c r="H260" s="315"/>
      <c r="I260" s="315"/>
      <c r="J260" s="315"/>
      <c r="K260" s="315"/>
      <c r="L260" s="315"/>
      <c r="M260" s="315"/>
      <c r="N260" s="315"/>
      <c r="O260" s="315"/>
      <c r="P260" s="315"/>
      <c r="Q260" s="315"/>
      <c r="R260" s="315"/>
      <c r="S260" s="315"/>
      <c r="T260" s="315"/>
      <c r="U260" s="315"/>
    </row>
    <row r="261" spans="4:21" s="312" customFormat="1" ht="12" customHeight="1" x14ac:dyDescent="0.2">
      <c r="D261" s="316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  <c r="P261" s="315"/>
      <c r="Q261" s="315"/>
      <c r="R261" s="315"/>
      <c r="S261" s="315"/>
      <c r="T261" s="315"/>
      <c r="U261" s="315"/>
    </row>
    <row r="262" spans="4:21" s="312" customFormat="1" ht="12" customHeight="1" x14ac:dyDescent="0.2">
      <c r="D262" s="316"/>
      <c r="E262" s="315"/>
      <c r="F262" s="315"/>
      <c r="G262" s="315"/>
      <c r="H262" s="315"/>
      <c r="I262" s="315"/>
      <c r="J262" s="315"/>
      <c r="K262" s="315"/>
      <c r="L262" s="315"/>
      <c r="M262" s="315"/>
      <c r="N262" s="315"/>
      <c r="O262" s="315"/>
      <c r="P262" s="315"/>
      <c r="Q262" s="315"/>
      <c r="R262" s="315"/>
      <c r="S262" s="315"/>
      <c r="T262" s="315"/>
      <c r="U262" s="315"/>
    </row>
    <row r="263" spans="4:21" s="312" customFormat="1" ht="12" customHeight="1" x14ac:dyDescent="0.2">
      <c r="D263" s="316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  <c r="P263" s="315"/>
      <c r="Q263" s="315"/>
      <c r="R263" s="315"/>
      <c r="S263" s="315"/>
      <c r="T263" s="315"/>
      <c r="U263" s="315"/>
    </row>
    <row r="264" spans="4:21" s="312" customFormat="1" ht="12" customHeight="1" x14ac:dyDescent="0.2">
      <c r="D264" s="316"/>
      <c r="E264" s="315"/>
      <c r="F264" s="315"/>
      <c r="G264" s="315"/>
      <c r="H264" s="315"/>
      <c r="I264" s="315"/>
      <c r="J264" s="315"/>
      <c r="K264" s="315"/>
      <c r="L264" s="315"/>
      <c r="M264" s="315"/>
      <c r="N264" s="315"/>
      <c r="O264" s="315"/>
      <c r="P264" s="315"/>
      <c r="Q264" s="315"/>
      <c r="R264" s="315"/>
      <c r="S264" s="315"/>
      <c r="T264" s="315"/>
      <c r="U264" s="315"/>
    </row>
    <row r="265" spans="4:21" s="312" customFormat="1" ht="12" customHeight="1" x14ac:dyDescent="0.2">
      <c r="D265" s="316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</row>
    <row r="266" spans="4:21" s="312" customFormat="1" ht="12" customHeight="1" x14ac:dyDescent="0.2">
      <c r="D266" s="316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  <c r="P266" s="315"/>
      <c r="Q266" s="315"/>
      <c r="R266" s="315"/>
      <c r="S266" s="315"/>
      <c r="T266" s="315"/>
      <c r="U266" s="315"/>
    </row>
    <row r="267" spans="4:21" s="312" customFormat="1" ht="12" customHeight="1" x14ac:dyDescent="0.2">
      <c r="D267" s="316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  <c r="P267" s="315"/>
      <c r="Q267" s="315"/>
      <c r="R267" s="315"/>
      <c r="S267" s="315"/>
      <c r="T267" s="315"/>
      <c r="U267" s="315"/>
    </row>
    <row r="268" spans="4:21" s="312" customFormat="1" ht="12" customHeight="1" x14ac:dyDescent="0.2">
      <c r="D268" s="316"/>
      <c r="E268" s="315"/>
      <c r="F268" s="315"/>
      <c r="G268" s="315"/>
      <c r="H268" s="315"/>
      <c r="I268" s="315"/>
      <c r="J268" s="315"/>
      <c r="K268" s="315"/>
      <c r="L268" s="315"/>
      <c r="M268" s="315"/>
      <c r="N268" s="315"/>
      <c r="O268" s="315"/>
      <c r="P268" s="315"/>
      <c r="Q268" s="315"/>
      <c r="R268" s="315"/>
      <c r="S268" s="315"/>
      <c r="T268" s="315"/>
      <c r="U268" s="315"/>
    </row>
    <row r="269" spans="4:21" s="312" customFormat="1" ht="12" customHeight="1" x14ac:dyDescent="0.2">
      <c r="D269" s="316"/>
      <c r="E269" s="315"/>
      <c r="F269" s="315"/>
      <c r="G269" s="315"/>
      <c r="H269" s="315"/>
      <c r="I269" s="315"/>
      <c r="J269" s="315"/>
      <c r="K269" s="315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</row>
    <row r="270" spans="4:21" s="312" customFormat="1" ht="12" customHeight="1" x14ac:dyDescent="0.2">
      <c r="D270" s="316"/>
      <c r="E270" s="315"/>
      <c r="F270" s="315"/>
      <c r="G270" s="315"/>
      <c r="H270" s="315"/>
      <c r="I270" s="315"/>
      <c r="J270" s="315"/>
      <c r="K270" s="315"/>
      <c r="L270" s="315"/>
      <c r="M270" s="315"/>
      <c r="N270" s="315"/>
      <c r="O270" s="315"/>
      <c r="P270" s="315"/>
      <c r="Q270" s="315"/>
      <c r="R270" s="315"/>
      <c r="S270" s="315"/>
      <c r="T270" s="315"/>
      <c r="U270" s="315"/>
    </row>
    <row r="271" spans="4:21" s="312" customFormat="1" ht="12" customHeight="1" x14ac:dyDescent="0.2">
      <c r="D271" s="316"/>
      <c r="E271" s="315"/>
      <c r="F271" s="315"/>
      <c r="G271" s="315"/>
      <c r="H271" s="315"/>
      <c r="I271" s="315"/>
      <c r="J271" s="315"/>
      <c r="K271" s="315"/>
      <c r="L271" s="315"/>
      <c r="M271" s="315"/>
      <c r="N271" s="315"/>
      <c r="O271" s="315"/>
      <c r="P271" s="315"/>
      <c r="Q271" s="315"/>
      <c r="R271" s="315"/>
      <c r="S271" s="315"/>
      <c r="T271" s="315"/>
      <c r="U271" s="315"/>
    </row>
    <row r="272" spans="4:21" s="312" customFormat="1" ht="12" customHeight="1" x14ac:dyDescent="0.2">
      <c r="D272" s="316"/>
      <c r="E272" s="315"/>
      <c r="F272" s="315"/>
      <c r="G272" s="315"/>
      <c r="H272" s="315"/>
      <c r="I272" s="315"/>
      <c r="J272" s="315"/>
      <c r="K272" s="315"/>
      <c r="L272" s="315"/>
      <c r="M272" s="315"/>
      <c r="N272" s="315"/>
      <c r="O272" s="315"/>
      <c r="P272" s="315"/>
      <c r="Q272" s="315"/>
      <c r="R272" s="315"/>
      <c r="S272" s="315"/>
      <c r="T272" s="315"/>
      <c r="U272" s="315"/>
    </row>
    <row r="273" spans="4:21" s="312" customFormat="1" ht="12" customHeight="1" x14ac:dyDescent="0.2">
      <c r="D273" s="316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315"/>
      <c r="T273" s="315"/>
      <c r="U273" s="315"/>
    </row>
    <row r="274" spans="4:21" s="312" customFormat="1" ht="12" customHeight="1" x14ac:dyDescent="0.2">
      <c r="D274" s="316"/>
      <c r="E274" s="315"/>
      <c r="F274" s="315"/>
      <c r="G274" s="315"/>
      <c r="H274" s="315"/>
      <c r="I274" s="315"/>
      <c r="J274" s="315"/>
      <c r="K274" s="315"/>
      <c r="L274" s="315"/>
      <c r="M274" s="315"/>
      <c r="N274" s="315"/>
      <c r="O274" s="315"/>
      <c r="P274" s="315"/>
      <c r="Q274" s="315"/>
      <c r="R274" s="315"/>
      <c r="S274" s="315"/>
      <c r="T274" s="315"/>
      <c r="U274" s="315"/>
    </row>
    <row r="275" spans="4:21" s="312" customFormat="1" ht="12" customHeight="1" x14ac:dyDescent="0.2">
      <c r="D275" s="316"/>
      <c r="E275" s="315"/>
      <c r="F275" s="315"/>
      <c r="G275" s="315"/>
      <c r="H275" s="315"/>
      <c r="I275" s="315"/>
      <c r="J275" s="315"/>
      <c r="K275" s="315"/>
      <c r="L275" s="315"/>
      <c r="M275" s="315"/>
      <c r="N275" s="315"/>
      <c r="O275" s="315"/>
      <c r="P275" s="315"/>
      <c r="Q275" s="315"/>
      <c r="R275" s="315"/>
      <c r="S275" s="315"/>
      <c r="T275" s="315"/>
      <c r="U275" s="315"/>
    </row>
    <row r="276" spans="4:21" s="312" customFormat="1" ht="12" customHeight="1" x14ac:dyDescent="0.2">
      <c r="D276" s="316"/>
      <c r="E276" s="315"/>
      <c r="F276" s="315"/>
      <c r="G276" s="315"/>
      <c r="H276" s="315"/>
      <c r="I276" s="315"/>
      <c r="J276" s="315"/>
      <c r="K276" s="315"/>
      <c r="L276" s="315"/>
      <c r="M276" s="315"/>
      <c r="N276" s="315"/>
      <c r="O276" s="315"/>
      <c r="P276" s="315"/>
      <c r="Q276" s="315"/>
      <c r="R276" s="315"/>
      <c r="S276" s="315"/>
      <c r="T276" s="315"/>
      <c r="U276" s="315"/>
    </row>
    <row r="277" spans="4:21" s="312" customFormat="1" ht="12" customHeight="1" x14ac:dyDescent="0.2">
      <c r="D277" s="316"/>
      <c r="E277" s="315"/>
      <c r="F277" s="315"/>
      <c r="G277" s="315"/>
      <c r="H277" s="315"/>
      <c r="I277" s="315"/>
      <c r="J277" s="315"/>
      <c r="K277" s="315"/>
      <c r="L277" s="315"/>
      <c r="M277" s="315"/>
      <c r="N277" s="315"/>
      <c r="O277" s="315"/>
      <c r="P277" s="315"/>
      <c r="Q277" s="315"/>
      <c r="R277" s="315"/>
      <c r="S277" s="315"/>
      <c r="T277" s="315"/>
      <c r="U277" s="315"/>
    </row>
    <row r="278" spans="4:21" s="312" customFormat="1" ht="12" customHeight="1" x14ac:dyDescent="0.2">
      <c r="D278" s="316"/>
      <c r="E278" s="315"/>
      <c r="F278" s="315"/>
      <c r="G278" s="315"/>
      <c r="H278" s="315"/>
      <c r="I278" s="315"/>
      <c r="J278" s="315"/>
      <c r="K278" s="315"/>
      <c r="L278" s="315"/>
      <c r="M278" s="315"/>
      <c r="N278" s="315"/>
      <c r="O278" s="315"/>
      <c r="P278" s="315"/>
      <c r="Q278" s="315"/>
      <c r="R278" s="315"/>
      <c r="S278" s="315"/>
      <c r="T278" s="315"/>
      <c r="U278" s="315"/>
    </row>
    <row r="279" spans="4:21" s="312" customFormat="1" ht="12" customHeight="1" x14ac:dyDescent="0.2">
      <c r="D279" s="316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</row>
    <row r="280" spans="4:21" s="312" customFormat="1" ht="12" customHeight="1" x14ac:dyDescent="0.2">
      <c r="D280" s="316"/>
      <c r="E280" s="315"/>
      <c r="F280" s="315"/>
      <c r="G280" s="315"/>
      <c r="H280" s="315"/>
      <c r="I280" s="315"/>
      <c r="J280" s="315"/>
      <c r="K280" s="315"/>
      <c r="L280" s="315"/>
      <c r="M280" s="315"/>
      <c r="N280" s="315"/>
      <c r="O280" s="315"/>
      <c r="P280" s="315"/>
      <c r="Q280" s="315"/>
      <c r="R280" s="315"/>
      <c r="S280" s="315"/>
      <c r="T280" s="315"/>
      <c r="U280" s="315"/>
    </row>
    <row r="281" spans="4:21" s="312" customFormat="1" ht="12" customHeight="1" x14ac:dyDescent="0.2">
      <c r="D281" s="316"/>
      <c r="E281" s="315"/>
      <c r="F281" s="315"/>
      <c r="G281" s="315"/>
      <c r="H281" s="315"/>
      <c r="I281" s="315"/>
      <c r="J281" s="315"/>
      <c r="K281" s="315"/>
      <c r="L281" s="315"/>
      <c r="M281" s="315"/>
      <c r="N281" s="315"/>
      <c r="O281" s="315"/>
      <c r="P281" s="315"/>
      <c r="Q281" s="315"/>
      <c r="R281" s="315"/>
      <c r="S281" s="315"/>
      <c r="T281" s="315"/>
      <c r="U281" s="315"/>
    </row>
    <row r="282" spans="4:21" s="312" customFormat="1" ht="12" customHeight="1" x14ac:dyDescent="0.2">
      <c r="D282" s="316"/>
      <c r="E282" s="315"/>
      <c r="F282" s="315"/>
      <c r="G282" s="315"/>
      <c r="H282" s="315"/>
      <c r="I282" s="315"/>
      <c r="J282" s="315"/>
      <c r="K282" s="315"/>
      <c r="L282" s="315"/>
      <c r="M282" s="315"/>
      <c r="N282" s="315"/>
      <c r="O282" s="315"/>
      <c r="P282" s="315"/>
      <c r="Q282" s="315"/>
      <c r="R282" s="315"/>
      <c r="S282" s="315"/>
      <c r="T282" s="315"/>
      <c r="U282" s="315"/>
    </row>
    <row r="283" spans="4:21" s="312" customFormat="1" ht="12" customHeight="1" x14ac:dyDescent="0.2">
      <c r="D283" s="316"/>
      <c r="E283" s="315"/>
      <c r="F283" s="315"/>
      <c r="G283" s="315"/>
      <c r="H283" s="315"/>
      <c r="I283" s="315"/>
      <c r="J283" s="315"/>
      <c r="K283" s="315"/>
      <c r="L283" s="315"/>
      <c r="M283" s="315"/>
      <c r="N283" s="315"/>
      <c r="O283" s="315"/>
      <c r="P283" s="315"/>
      <c r="Q283" s="315"/>
      <c r="R283" s="315"/>
      <c r="S283" s="315"/>
      <c r="T283" s="315"/>
      <c r="U283" s="315"/>
    </row>
    <row r="284" spans="4:21" s="312" customFormat="1" ht="12" customHeight="1" x14ac:dyDescent="0.2">
      <c r="D284" s="316"/>
      <c r="E284" s="315"/>
      <c r="F284" s="315"/>
      <c r="G284" s="315"/>
      <c r="H284" s="315"/>
      <c r="I284" s="315"/>
      <c r="J284" s="315"/>
      <c r="K284" s="315"/>
      <c r="L284" s="315"/>
      <c r="M284" s="315"/>
      <c r="N284" s="315"/>
      <c r="O284" s="315"/>
      <c r="P284" s="315"/>
      <c r="Q284" s="315"/>
      <c r="R284" s="315"/>
      <c r="S284" s="315"/>
      <c r="T284" s="315"/>
      <c r="U284" s="315"/>
    </row>
    <row r="285" spans="4:21" s="312" customFormat="1" ht="12" customHeight="1" x14ac:dyDescent="0.2">
      <c r="D285" s="316"/>
      <c r="E285" s="315"/>
      <c r="F285" s="315"/>
      <c r="G285" s="315"/>
      <c r="H285" s="315"/>
      <c r="I285" s="315"/>
      <c r="J285" s="315"/>
      <c r="K285" s="315"/>
      <c r="L285" s="315"/>
      <c r="M285" s="315"/>
      <c r="N285" s="315"/>
      <c r="O285" s="315"/>
      <c r="P285" s="315"/>
      <c r="Q285" s="315"/>
      <c r="R285" s="315"/>
      <c r="S285" s="315"/>
      <c r="T285" s="315"/>
      <c r="U285" s="315"/>
    </row>
    <row r="286" spans="4:21" s="312" customFormat="1" ht="12" customHeight="1" x14ac:dyDescent="0.2">
      <c r="D286" s="316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  <c r="Q286" s="315"/>
      <c r="R286" s="315"/>
      <c r="S286" s="315"/>
      <c r="T286" s="315"/>
      <c r="U286" s="315"/>
    </row>
    <row r="287" spans="4:21" s="312" customFormat="1" ht="12" customHeight="1" x14ac:dyDescent="0.2">
      <c r="D287" s="316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  <c r="Q287" s="315"/>
      <c r="R287" s="315"/>
      <c r="S287" s="315"/>
      <c r="T287" s="315"/>
      <c r="U287" s="315"/>
    </row>
    <row r="288" spans="4:21" s="312" customFormat="1" ht="12" customHeight="1" x14ac:dyDescent="0.2">
      <c r="D288" s="316"/>
      <c r="E288" s="315"/>
      <c r="F288" s="315"/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  <c r="Q288" s="315"/>
      <c r="R288" s="315"/>
      <c r="S288" s="315"/>
      <c r="T288" s="315"/>
      <c r="U288" s="315"/>
    </row>
    <row r="289" spans="4:21" s="312" customFormat="1" ht="12" customHeight="1" x14ac:dyDescent="0.2">
      <c r="D289" s="316"/>
      <c r="E289" s="315"/>
      <c r="F289" s="315"/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</row>
    <row r="290" spans="4:21" s="312" customFormat="1" ht="12" customHeight="1" x14ac:dyDescent="0.2">
      <c r="D290" s="316"/>
      <c r="E290" s="315"/>
      <c r="F290" s="315"/>
      <c r="G290" s="315"/>
      <c r="H290" s="315"/>
      <c r="I290" s="315"/>
      <c r="J290" s="315"/>
      <c r="K290" s="315"/>
      <c r="L290" s="315"/>
      <c r="M290" s="315"/>
      <c r="N290" s="315"/>
      <c r="O290" s="315"/>
      <c r="P290" s="315"/>
      <c r="Q290" s="315"/>
      <c r="R290" s="315"/>
      <c r="S290" s="315"/>
      <c r="T290" s="315"/>
      <c r="U290" s="315"/>
    </row>
    <row r="291" spans="4:21" s="312" customFormat="1" ht="12" customHeight="1" x14ac:dyDescent="0.2">
      <c r="D291" s="316"/>
      <c r="E291" s="315"/>
      <c r="F291" s="315"/>
      <c r="G291" s="315"/>
      <c r="H291" s="315"/>
      <c r="I291" s="315"/>
      <c r="J291" s="315"/>
      <c r="K291" s="315"/>
      <c r="L291" s="315"/>
      <c r="M291" s="315"/>
      <c r="N291" s="315"/>
      <c r="O291" s="315"/>
      <c r="P291" s="315"/>
      <c r="Q291" s="315"/>
      <c r="R291" s="315"/>
      <c r="S291" s="315"/>
      <c r="T291" s="315"/>
      <c r="U291" s="315"/>
    </row>
    <row r="292" spans="4:21" s="312" customFormat="1" ht="12" customHeight="1" x14ac:dyDescent="0.2">
      <c r="D292" s="316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315"/>
      <c r="T292" s="315"/>
      <c r="U292" s="315"/>
    </row>
    <row r="293" spans="4:21" s="312" customFormat="1" ht="12" customHeight="1" x14ac:dyDescent="0.2">
      <c r="D293" s="316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</row>
    <row r="294" spans="4:21" s="312" customFormat="1" ht="12" customHeight="1" x14ac:dyDescent="0.2">
      <c r="D294" s="316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</row>
    <row r="295" spans="4:21" s="312" customFormat="1" ht="12" customHeight="1" x14ac:dyDescent="0.2">
      <c r="D295" s="316"/>
      <c r="E295" s="315"/>
      <c r="F295" s="315"/>
      <c r="G295" s="315"/>
      <c r="H295" s="315"/>
      <c r="I295" s="315"/>
      <c r="J295" s="315"/>
      <c r="K295" s="315"/>
      <c r="L295" s="315"/>
      <c r="M295" s="315"/>
      <c r="N295" s="315"/>
      <c r="O295" s="315"/>
      <c r="P295" s="315"/>
      <c r="Q295" s="315"/>
      <c r="R295" s="315"/>
      <c r="S295" s="315"/>
      <c r="T295" s="315"/>
      <c r="U295" s="315"/>
    </row>
    <row r="296" spans="4:21" s="312" customFormat="1" ht="12" customHeight="1" x14ac:dyDescent="0.2">
      <c r="D296" s="316"/>
      <c r="E296" s="315"/>
      <c r="F296" s="315"/>
      <c r="G296" s="315"/>
      <c r="H296" s="315"/>
      <c r="I296" s="315"/>
      <c r="J296" s="315"/>
      <c r="K296" s="315"/>
      <c r="L296" s="315"/>
      <c r="M296" s="315"/>
      <c r="N296" s="315"/>
      <c r="O296" s="315"/>
      <c r="P296" s="315"/>
      <c r="Q296" s="315"/>
      <c r="R296" s="315"/>
      <c r="S296" s="315"/>
      <c r="T296" s="315"/>
      <c r="U296" s="315"/>
    </row>
    <row r="297" spans="4:21" s="312" customFormat="1" ht="12" customHeight="1" x14ac:dyDescent="0.2">
      <c r="D297" s="316"/>
      <c r="E297" s="315"/>
      <c r="F297" s="315"/>
      <c r="G297" s="315"/>
      <c r="H297" s="315"/>
      <c r="I297" s="315"/>
      <c r="J297" s="315"/>
      <c r="K297" s="315"/>
      <c r="L297" s="315"/>
      <c r="M297" s="315"/>
      <c r="N297" s="315"/>
      <c r="O297" s="315"/>
      <c r="P297" s="315"/>
      <c r="Q297" s="315"/>
      <c r="R297" s="315"/>
      <c r="S297" s="315"/>
      <c r="T297" s="315"/>
      <c r="U297" s="315"/>
    </row>
    <row r="298" spans="4:21" s="312" customFormat="1" ht="12" customHeight="1" x14ac:dyDescent="0.2">
      <c r="D298" s="316"/>
      <c r="E298" s="315"/>
      <c r="F298" s="315"/>
      <c r="G298" s="315"/>
      <c r="H298" s="315"/>
      <c r="I298" s="315"/>
      <c r="J298" s="315"/>
      <c r="K298" s="315"/>
      <c r="L298" s="315"/>
      <c r="M298" s="315"/>
      <c r="N298" s="315"/>
      <c r="O298" s="315"/>
      <c r="P298" s="315"/>
      <c r="Q298" s="315"/>
      <c r="R298" s="315"/>
      <c r="S298" s="315"/>
      <c r="T298" s="315"/>
      <c r="U298" s="315"/>
    </row>
    <row r="299" spans="4:21" s="312" customFormat="1" ht="12" customHeight="1" x14ac:dyDescent="0.2">
      <c r="D299" s="316"/>
      <c r="E299" s="315"/>
      <c r="F299" s="315"/>
      <c r="G299" s="315"/>
      <c r="H299" s="315"/>
      <c r="I299" s="315"/>
      <c r="J299" s="315"/>
      <c r="K299" s="315"/>
      <c r="L299" s="315"/>
      <c r="M299" s="315"/>
      <c r="N299" s="315"/>
      <c r="O299" s="315"/>
      <c r="P299" s="315"/>
      <c r="Q299" s="315"/>
      <c r="R299" s="315"/>
      <c r="S299" s="315"/>
      <c r="T299" s="315"/>
      <c r="U299" s="315"/>
    </row>
    <row r="300" spans="4:21" s="312" customFormat="1" ht="12" customHeight="1" x14ac:dyDescent="0.2">
      <c r="D300" s="316"/>
      <c r="E300" s="315"/>
      <c r="F300" s="315"/>
      <c r="G300" s="315"/>
      <c r="H300" s="315"/>
      <c r="I300" s="315"/>
      <c r="J300" s="315"/>
      <c r="K300" s="315"/>
      <c r="L300" s="315"/>
      <c r="M300" s="315"/>
      <c r="N300" s="315"/>
      <c r="O300" s="315"/>
      <c r="P300" s="315"/>
      <c r="Q300" s="315"/>
      <c r="R300" s="315"/>
      <c r="S300" s="315"/>
      <c r="T300" s="315"/>
      <c r="U300" s="315"/>
    </row>
    <row r="301" spans="4:21" s="312" customFormat="1" ht="12" customHeight="1" x14ac:dyDescent="0.2">
      <c r="D301" s="316"/>
      <c r="E301" s="315"/>
      <c r="F301" s="315"/>
      <c r="G301" s="315"/>
      <c r="H301" s="315"/>
      <c r="I301" s="315"/>
      <c r="J301" s="315"/>
      <c r="K301" s="315"/>
      <c r="L301" s="315"/>
      <c r="M301" s="315"/>
      <c r="N301" s="315"/>
      <c r="O301" s="315"/>
      <c r="P301" s="315"/>
      <c r="Q301" s="315"/>
      <c r="R301" s="315"/>
      <c r="S301" s="315"/>
      <c r="T301" s="315"/>
      <c r="U301" s="315"/>
    </row>
    <row r="302" spans="4:21" s="312" customFormat="1" ht="12" customHeight="1" x14ac:dyDescent="0.2">
      <c r="D302" s="316"/>
      <c r="E302" s="315"/>
      <c r="F302" s="315"/>
      <c r="G302" s="315"/>
      <c r="H302" s="315"/>
      <c r="I302" s="315"/>
      <c r="J302" s="315"/>
      <c r="K302" s="315"/>
      <c r="L302" s="315"/>
      <c r="M302" s="315"/>
      <c r="N302" s="315"/>
      <c r="O302" s="315"/>
      <c r="P302" s="315"/>
      <c r="Q302" s="315"/>
      <c r="R302" s="315"/>
      <c r="S302" s="315"/>
      <c r="T302" s="315"/>
      <c r="U302" s="315"/>
    </row>
    <row r="303" spans="4:21" s="312" customFormat="1" ht="12" customHeight="1" x14ac:dyDescent="0.2">
      <c r="D303" s="316"/>
      <c r="E303" s="315"/>
      <c r="F303" s="315"/>
      <c r="G303" s="315"/>
      <c r="H303" s="315"/>
      <c r="I303" s="315"/>
      <c r="J303" s="315"/>
      <c r="K303" s="315"/>
      <c r="L303" s="315"/>
      <c r="M303" s="315"/>
      <c r="N303" s="315"/>
      <c r="O303" s="315"/>
      <c r="P303" s="315"/>
      <c r="Q303" s="315"/>
      <c r="R303" s="315"/>
      <c r="S303" s="315"/>
      <c r="T303" s="315"/>
      <c r="U303" s="315"/>
    </row>
    <row r="304" spans="4:21" s="312" customFormat="1" ht="12" customHeight="1" x14ac:dyDescent="0.2">
      <c r="D304" s="316"/>
      <c r="E304" s="315"/>
      <c r="F304" s="315"/>
      <c r="G304" s="315"/>
      <c r="H304" s="315"/>
      <c r="I304" s="315"/>
      <c r="J304" s="315"/>
      <c r="K304" s="315"/>
      <c r="L304" s="315"/>
      <c r="M304" s="315"/>
      <c r="N304" s="315"/>
      <c r="O304" s="315"/>
      <c r="P304" s="315"/>
      <c r="Q304" s="315"/>
      <c r="R304" s="315"/>
      <c r="S304" s="315"/>
      <c r="T304" s="315"/>
      <c r="U304" s="315"/>
    </row>
    <row r="305" spans="4:21" s="312" customFormat="1" ht="12" customHeight="1" x14ac:dyDescent="0.2">
      <c r="D305" s="316"/>
      <c r="E305" s="315"/>
      <c r="F305" s="315"/>
      <c r="G305" s="315"/>
      <c r="H305" s="315"/>
      <c r="I305" s="315"/>
      <c r="J305" s="315"/>
      <c r="K305" s="315"/>
      <c r="L305" s="315"/>
      <c r="M305" s="315"/>
      <c r="N305" s="315"/>
      <c r="O305" s="315"/>
      <c r="P305" s="315"/>
      <c r="Q305" s="315"/>
      <c r="R305" s="315"/>
      <c r="S305" s="315"/>
      <c r="T305" s="315"/>
      <c r="U305" s="315"/>
    </row>
    <row r="306" spans="4:21" s="312" customFormat="1" ht="12" customHeight="1" x14ac:dyDescent="0.2">
      <c r="D306" s="316"/>
      <c r="E306" s="315"/>
      <c r="F306" s="315"/>
      <c r="G306" s="315"/>
      <c r="H306" s="315"/>
      <c r="I306" s="315"/>
      <c r="J306" s="315"/>
      <c r="K306" s="315"/>
      <c r="L306" s="315"/>
      <c r="M306" s="315"/>
      <c r="N306" s="315"/>
      <c r="O306" s="315"/>
      <c r="P306" s="315"/>
      <c r="Q306" s="315"/>
      <c r="R306" s="315"/>
      <c r="S306" s="315"/>
      <c r="T306" s="315"/>
      <c r="U306" s="315"/>
    </row>
    <row r="307" spans="4:21" s="312" customFormat="1" ht="12" customHeight="1" x14ac:dyDescent="0.2">
      <c r="D307" s="316"/>
      <c r="E307" s="315"/>
      <c r="F307" s="315"/>
      <c r="G307" s="315"/>
      <c r="H307" s="315"/>
      <c r="I307" s="315"/>
      <c r="J307" s="315"/>
      <c r="K307" s="315"/>
      <c r="L307" s="315"/>
      <c r="M307" s="315"/>
      <c r="N307" s="315"/>
      <c r="O307" s="315"/>
      <c r="P307" s="315"/>
      <c r="Q307" s="315"/>
      <c r="R307" s="315"/>
      <c r="S307" s="315"/>
      <c r="T307" s="315"/>
      <c r="U307" s="315"/>
    </row>
    <row r="308" spans="4:21" s="312" customFormat="1" ht="12" customHeight="1" x14ac:dyDescent="0.2">
      <c r="D308" s="316"/>
      <c r="E308" s="315"/>
      <c r="F308" s="315"/>
      <c r="G308" s="315"/>
      <c r="H308" s="315"/>
      <c r="I308" s="315"/>
      <c r="J308" s="315"/>
      <c r="K308" s="315"/>
      <c r="L308" s="315"/>
      <c r="M308" s="315"/>
      <c r="N308" s="315"/>
      <c r="O308" s="315"/>
      <c r="P308" s="315"/>
      <c r="Q308" s="315"/>
      <c r="R308" s="315"/>
      <c r="S308" s="315"/>
      <c r="T308" s="315"/>
      <c r="U308" s="315"/>
    </row>
    <row r="309" spans="4:21" s="312" customFormat="1" ht="12" customHeight="1" x14ac:dyDescent="0.2">
      <c r="D309" s="316"/>
      <c r="E309" s="315"/>
      <c r="F309" s="315"/>
      <c r="G309" s="315"/>
      <c r="H309" s="315"/>
      <c r="I309" s="315"/>
      <c r="J309" s="315"/>
      <c r="K309" s="315"/>
      <c r="L309" s="315"/>
      <c r="M309" s="315"/>
      <c r="N309" s="315"/>
      <c r="O309" s="315"/>
      <c r="P309" s="315"/>
      <c r="Q309" s="315"/>
      <c r="R309" s="315"/>
      <c r="S309" s="315"/>
      <c r="T309" s="315"/>
      <c r="U309" s="315"/>
    </row>
    <row r="310" spans="4:21" s="312" customFormat="1" ht="12" customHeight="1" x14ac:dyDescent="0.2">
      <c r="D310" s="316"/>
      <c r="E310" s="315"/>
      <c r="F310" s="315"/>
      <c r="G310" s="315"/>
      <c r="H310" s="315"/>
      <c r="I310" s="315"/>
      <c r="J310" s="315"/>
      <c r="K310" s="315"/>
      <c r="L310" s="315"/>
      <c r="M310" s="315"/>
      <c r="N310" s="315"/>
      <c r="O310" s="315"/>
      <c r="P310" s="315"/>
      <c r="Q310" s="315"/>
      <c r="R310" s="315"/>
      <c r="S310" s="315"/>
      <c r="T310" s="315"/>
      <c r="U310" s="315"/>
    </row>
    <row r="311" spans="4:21" s="312" customFormat="1" ht="12" customHeight="1" x14ac:dyDescent="0.2">
      <c r="D311" s="316"/>
      <c r="E311" s="315"/>
      <c r="F311" s="315"/>
      <c r="G311" s="315"/>
      <c r="H311" s="315"/>
      <c r="I311" s="315"/>
      <c r="J311" s="315"/>
      <c r="K311" s="315"/>
      <c r="L311" s="315"/>
      <c r="M311" s="315"/>
      <c r="N311" s="315"/>
      <c r="O311" s="315"/>
      <c r="P311" s="315"/>
      <c r="Q311" s="315"/>
      <c r="R311" s="315"/>
      <c r="S311" s="315"/>
      <c r="T311" s="315"/>
      <c r="U311" s="315"/>
    </row>
    <row r="312" spans="4:21" s="312" customFormat="1" ht="12" customHeight="1" x14ac:dyDescent="0.2">
      <c r="D312" s="316"/>
      <c r="E312" s="315"/>
      <c r="F312" s="315"/>
      <c r="G312" s="315"/>
      <c r="H312" s="315"/>
      <c r="I312" s="315"/>
      <c r="J312" s="315"/>
      <c r="K312" s="315"/>
      <c r="L312" s="315"/>
      <c r="M312" s="315"/>
      <c r="N312" s="315"/>
      <c r="O312" s="315"/>
      <c r="P312" s="315"/>
      <c r="Q312" s="315"/>
      <c r="R312" s="315"/>
      <c r="S312" s="315"/>
      <c r="T312" s="315"/>
      <c r="U312" s="315"/>
    </row>
    <row r="313" spans="4:21" s="312" customFormat="1" ht="12" customHeight="1" x14ac:dyDescent="0.2">
      <c r="D313" s="316"/>
      <c r="E313" s="315"/>
      <c r="F313" s="315"/>
      <c r="G313" s="315"/>
      <c r="H313" s="315"/>
      <c r="I313" s="315"/>
      <c r="J313" s="315"/>
      <c r="K313" s="315"/>
      <c r="L313" s="315"/>
      <c r="M313" s="315"/>
      <c r="N313" s="315"/>
      <c r="O313" s="315"/>
      <c r="P313" s="315"/>
      <c r="Q313" s="315"/>
      <c r="R313" s="315"/>
      <c r="S313" s="315"/>
      <c r="T313" s="315"/>
      <c r="U313" s="315"/>
    </row>
    <row r="314" spans="4:21" s="312" customFormat="1" ht="12" customHeight="1" x14ac:dyDescent="0.2">
      <c r="D314" s="316"/>
      <c r="E314" s="315"/>
      <c r="F314" s="315"/>
      <c r="G314" s="315"/>
      <c r="H314" s="315"/>
      <c r="I314" s="315"/>
      <c r="J314" s="315"/>
      <c r="K314" s="315"/>
      <c r="L314" s="315"/>
      <c r="M314" s="315"/>
      <c r="N314" s="315"/>
      <c r="O314" s="315"/>
      <c r="P314" s="315"/>
      <c r="Q314" s="315"/>
      <c r="R314" s="315"/>
      <c r="S314" s="315"/>
      <c r="T314" s="315"/>
      <c r="U314" s="315"/>
    </row>
    <row r="315" spans="4:21" s="312" customFormat="1" ht="12" customHeight="1" x14ac:dyDescent="0.2">
      <c r="D315" s="316"/>
      <c r="E315" s="315"/>
      <c r="F315" s="315"/>
      <c r="G315" s="315"/>
      <c r="H315" s="315"/>
      <c r="I315" s="315"/>
      <c r="J315" s="315"/>
      <c r="K315" s="315"/>
      <c r="L315" s="315"/>
      <c r="M315" s="315"/>
      <c r="N315" s="315"/>
      <c r="O315" s="315"/>
      <c r="P315" s="315"/>
      <c r="Q315" s="315"/>
      <c r="R315" s="315"/>
      <c r="S315" s="315"/>
      <c r="T315" s="315"/>
      <c r="U315" s="315"/>
    </row>
    <row r="316" spans="4:21" s="312" customFormat="1" ht="12" customHeight="1" x14ac:dyDescent="0.2">
      <c r="D316" s="316"/>
      <c r="E316" s="315"/>
      <c r="F316" s="315"/>
      <c r="G316" s="315"/>
      <c r="H316" s="315"/>
      <c r="I316" s="315"/>
      <c r="J316" s="315"/>
      <c r="K316" s="315"/>
      <c r="L316" s="315"/>
      <c r="M316" s="315"/>
      <c r="N316" s="315"/>
      <c r="O316" s="315"/>
      <c r="P316" s="315"/>
      <c r="Q316" s="315"/>
      <c r="R316" s="315"/>
      <c r="S316" s="315"/>
      <c r="T316" s="315"/>
      <c r="U316" s="315"/>
    </row>
    <row r="317" spans="4:21" s="312" customFormat="1" ht="12" customHeight="1" x14ac:dyDescent="0.2">
      <c r="D317" s="316"/>
      <c r="E317" s="315"/>
      <c r="F317" s="315"/>
      <c r="G317" s="315"/>
      <c r="H317" s="315"/>
      <c r="I317" s="315"/>
      <c r="J317" s="315"/>
      <c r="K317" s="315"/>
      <c r="L317" s="315"/>
      <c r="M317" s="315"/>
      <c r="N317" s="315"/>
      <c r="O317" s="315"/>
      <c r="P317" s="315"/>
      <c r="Q317" s="315"/>
      <c r="R317" s="315"/>
      <c r="S317" s="315"/>
      <c r="T317" s="315"/>
      <c r="U317" s="315"/>
    </row>
    <row r="318" spans="4:21" s="312" customFormat="1" ht="12" customHeight="1" x14ac:dyDescent="0.2">
      <c r="D318" s="316"/>
      <c r="E318" s="315"/>
      <c r="F318" s="315"/>
      <c r="G318" s="315"/>
      <c r="H318" s="315"/>
      <c r="I318" s="315"/>
      <c r="J318" s="315"/>
      <c r="K318" s="315"/>
      <c r="L318" s="315"/>
      <c r="M318" s="315"/>
      <c r="N318" s="315"/>
      <c r="O318" s="315"/>
      <c r="P318" s="315"/>
      <c r="Q318" s="315"/>
      <c r="R318" s="315"/>
      <c r="S318" s="315"/>
      <c r="T318" s="315"/>
      <c r="U318" s="315"/>
    </row>
    <row r="319" spans="4:21" s="312" customFormat="1" ht="12" customHeight="1" x14ac:dyDescent="0.2">
      <c r="D319" s="316"/>
      <c r="E319" s="315"/>
      <c r="F319" s="315"/>
      <c r="G319" s="315"/>
      <c r="H319" s="315"/>
      <c r="I319" s="315"/>
      <c r="J319" s="315"/>
      <c r="K319" s="315"/>
      <c r="L319" s="315"/>
      <c r="M319" s="315"/>
      <c r="N319" s="315"/>
      <c r="O319" s="315"/>
      <c r="P319" s="315"/>
      <c r="Q319" s="315"/>
      <c r="R319" s="315"/>
      <c r="S319" s="315"/>
      <c r="T319" s="315"/>
      <c r="U319" s="315"/>
    </row>
    <row r="320" spans="4:21" s="312" customFormat="1" ht="12" customHeight="1" x14ac:dyDescent="0.2">
      <c r="D320" s="316"/>
      <c r="E320" s="315"/>
      <c r="F320" s="315"/>
      <c r="G320" s="315"/>
      <c r="H320" s="315"/>
      <c r="I320" s="315"/>
      <c r="J320" s="315"/>
      <c r="K320" s="315"/>
      <c r="L320" s="315"/>
      <c r="M320" s="315"/>
      <c r="N320" s="315"/>
      <c r="O320" s="315"/>
      <c r="P320" s="315"/>
      <c r="Q320" s="315"/>
      <c r="R320" s="315"/>
      <c r="S320" s="315"/>
      <c r="T320" s="315"/>
      <c r="U320" s="315"/>
    </row>
    <row r="321" spans="4:21" s="312" customFormat="1" ht="12" customHeight="1" x14ac:dyDescent="0.2">
      <c r="D321" s="316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  <c r="P321" s="315"/>
      <c r="Q321" s="315"/>
      <c r="R321" s="315"/>
      <c r="S321" s="315"/>
      <c r="T321" s="315"/>
      <c r="U321" s="315"/>
    </row>
    <row r="322" spans="4:21" s="312" customFormat="1" ht="12" customHeight="1" x14ac:dyDescent="0.2">
      <c r="D322" s="316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5"/>
      <c r="P322" s="315"/>
      <c r="Q322" s="315"/>
      <c r="R322" s="315"/>
      <c r="S322" s="315"/>
      <c r="T322" s="315"/>
      <c r="U322" s="315"/>
    </row>
    <row r="323" spans="4:21" s="312" customFormat="1" ht="12" customHeight="1" x14ac:dyDescent="0.2">
      <c r="D323" s="316"/>
      <c r="E323" s="315"/>
      <c r="F323" s="315"/>
      <c r="G323" s="315"/>
      <c r="H323" s="315"/>
      <c r="I323" s="315"/>
      <c r="J323" s="315"/>
      <c r="K323" s="315"/>
      <c r="L323" s="315"/>
      <c r="M323" s="315"/>
      <c r="N323" s="315"/>
      <c r="O323" s="315"/>
      <c r="P323" s="315"/>
      <c r="Q323" s="315"/>
      <c r="R323" s="315"/>
      <c r="S323" s="315"/>
      <c r="T323" s="315"/>
      <c r="U323" s="315"/>
    </row>
    <row r="324" spans="4:21" s="312" customFormat="1" ht="12" customHeight="1" x14ac:dyDescent="0.2">
      <c r="D324" s="316"/>
      <c r="E324" s="315"/>
      <c r="F324" s="315"/>
      <c r="G324" s="315"/>
      <c r="H324" s="315"/>
      <c r="I324" s="315"/>
      <c r="J324" s="315"/>
      <c r="K324" s="315"/>
      <c r="L324" s="315"/>
      <c r="M324" s="315"/>
      <c r="N324" s="315"/>
      <c r="O324" s="315"/>
      <c r="P324" s="315"/>
      <c r="Q324" s="315"/>
      <c r="R324" s="315"/>
      <c r="S324" s="315"/>
      <c r="T324" s="315"/>
      <c r="U324" s="315"/>
    </row>
    <row r="325" spans="4:21" s="312" customFormat="1" ht="12" customHeight="1" x14ac:dyDescent="0.2">
      <c r="D325" s="316"/>
      <c r="E325" s="315"/>
      <c r="F325" s="315"/>
      <c r="G325" s="315"/>
      <c r="H325" s="315"/>
      <c r="I325" s="315"/>
      <c r="J325" s="315"/>
      <c r="K325" s="315"/>
      <c r="L325" s="315"/>
      <c r="M325" s="315"/>
      <c r="N325" s="315"/>
      <c r="O325" s="315"/>
      <c r="P325" s="315"/>
      <c r="Q325" s="315"/>
      <c r="R325" s="315"/>
      <c r="S325" s="315"/>
      <c r="T325" s="315"/>
      <c r="U325" s="315"/>
    </row>
    <row r="326" spans="4:21" s="312" customFormat="1" ht="12" customHeight="1" x14ac:dyDescent="0.2">
      <c r="D326" s="316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  <c r="O326" s="315"/>
      <c r="P326" s="315"/>
      <c r="Q326" s="315"/>
      <c r="R326" s="315"/>
      <c r="S326" s="315"/>
      <c r="T326" s="315"/>
      <c r="U326" s="315"/>
    </row>
    <row r="327" spans="4:21" s="312" customFormat="1" ht="12" customHeight="1" x14ac:dyDescent="0.2">
      <c r="D327" s="316"/>
      <c r="E327" s="315"/>
      <c r="F327" s="315"/>
      <c r="G327" s="315"/>
      <c r="H327" s="315"/>
      <c r="I327" s="315"/>
      <c r="J327" s="315"/>
      <c r="K327" s="315"/>
      <c r="L327" s="315"/>
      <c r="M327" s="315"/>
      <c r="N327" s="315"/>
      <c r="O327" s="315"/>
      <c r="P327" s="315"/>
      <c r="Q327" s="315"/>
      <c r="R327" s="315"/>
      <c r="S327" s="315"/>
      <c r="T327" s="315"/>
      <c r="U327" s="315"/>
    </row>
    <row r="328" spans="4:21" s="312" customFormat="1" ht="12" customHeight="1" x14ac:dyDescent="0.2">
      <c r="D328" s="316"/>
      <c r="E328" s="315"/>
      <c r="F328" s="315"/>
      <c r="G328" s="315"/>
      <c r="H328" s="315"/>
      <c r="I328" s="315"/>
      <c r="J328" s="315"/>
      <c r="K328" s="315"/>
      <c r="L328" s="315"/>
      <c r="M328" s="315"/>
      <c r="N328" s="315"/>
      <c r="O328" s="315"/>
      <c r="P328" s="315"/>
      <c r="Q328" s="315"/>
      <c r="R328" s="315"/>
      <c r="S328" s="315"/>
      <c r="T328" s="315"/>
      <c r="U328" s="315"/>
    </row>
    <row r="329" spans="4:21" s="312" customFormat="1" ht="12" customHeight="1" x14ac:dyDescent="0.2">
      <c r="D329" s="316"/>
      <c r="E329" s="315"/>
      <c r="F329" s="315"/>
      <c r="G329" s="315"/>
      <c r="H329" s="315"/>
      <c r="I329" s="315"/>
      <c r="J329" s="315"/>
      <c r="K329" s="315"/>
      <c r="L329" s="315"/>
      <c r="M329" s="315"/>
      <c r="N329" s="315"/>
      <c r="O329" s="315"/>
      <c r="P329" s="315"/>
      <c r="Q329" s="315"/>
      <c r="R329" s="315"/>
      <c r="S329" s="315"/>
      <c r="T329" s="315"/>
      <c r="U329" s="315"/>
    </row>
    <row r="330" spans="4:21" s="312" customFormat="1" ht="12" customHeight="1" x14ac:dyDescent="0.2">
      <c r="D330" s="316"/>
      <c r="E330" s="315"/>
      <c r="F330" s="315"/>
      <c r="G330" s="315"/>
      <c r="H330" s="315"/>
      <c r="I330" s="315"/>
      <c r="J330" s="315"/>
      <c r="K330" s="315"/>
      <c r="L330" s="315"/>
      <c r="M330" s="315"/>
      <c r="N330" s="315"/>
      <c r="O330" s="315"/>
      <c r="P330" s="315"/>
      <c r="Q330" s="315"/>
      <c r="R330" s="315"/>
      <c r="S330" s="315"/>
      <c r="T330" s="315"/>
      <c r="U330" s="315"/>
    </row>
    <row r="331" spans="4:21" s="312" customFormat="1" ht="12" customHeight="1" x14ac:dyDescent="0.2">
      <c r="D331" s="316"/>
      <c r="E331" s="315"/>
      <c r="F331" s="315"/>
      <c r="G331" s="315"/>
      <c r="H331" s="315"/>
      <c r="I331" s="315"/>
      <c r="J331" s="315"/>
      <c r="K331" s="315"/>
      <c r="L331" s="315"/>
      <c r="M331" s="315"/>
      <c r="N331" s="315"/>
      <c r="O331" s="315"/>
      <c r="P331" s="315"/>
      <c r="Q331" s="315"/>
      <c r="R331" s="315"/>
      <c r="S331" s="315"/>
      <c r="T331" s="315"/>
      <c r="U331" s="315"/>
    </row>
    <row r="332" spans="4:21" s="312" customFormat="1" ht="12" customHeight="1" x14ac:dyDescent="0.2">
      <c r="D332" s="316"/>
      <c r="E332" s="315"/>
      <c r="F332" s="315"/>
      <c r="G332" s="315"/>
      <c r="H332" s="315"/>
      <c r="I332" s="315"/>
      <c r="J332" s="315"/>
      <c r="K332" s="315"/>
      <c r="L332" s="315"/>
      <c r="M332" s="315"/>
      <c r="N332" s="315"/>
      <c r="O332" s="315"/>
      <c r="P332" s="315"/>
      <c r="Q332" s="315"/>
      <c r="R332" s="315"/>
      <c r="S332" s="315"/>
      <c r="T332" s="315"/>
      <c r="U332" s="315"/>
    </row>
    <row r="333" spans="4:21" s="312" customFormat="1" ht="12" customHeight="1" x14ac:dyDescent="0.2">
      <c r="D333" s="316"/>
      <c r="E333" s="315"/>
      <c r="F333" s="315"/>
      <c r="G333" s="315"/>
      <c r="H333" s="315"/>
      <c r="I333" s="315"/>
      <c r="J333" s="315"/>
      <c r="K333" s="315"/>
      <c r="L333" s="315"/>
      <c r="M333" s="315"/>
      <c r="N333" s="315"/>
      <c r="O333" s="315"/>
      <c r="P333" s="315"/>
      <c r="Q333" s="315"/>
      <c r="R333" s="315"/>
      <c r="S333" s="315"/>
      <c r="T333" s="315"/>
      <c r="U333" s="315"/>
    </row>
    <row r="334" spans="4:21" s="312" customFormat="1" ht="12" customHeight="1" x14ac:dyDescent="0.2">
      <c r="D334" s="316"/>
      <c r="E334" s="315"/>
      <c r="F334" s="315"/>
      <c r="G334" s="315"/>
      <c r="H334" s="315"/>
      <c r="I334" s="315"/>
      <c r="J334" s="315"/>
      <c r="K334" s="315"/>
      <c r="L334" s="315"/>
      <c r="M334" s="315"/>
      <c r="N334" s="315"/>
      <c r="O334" s="315"/>
      <c r="P334" s="315"/>
      <c r="Q334" s="315"/>
      <c r="R334" s="315"/>
      <c r="S334" s="315"/>
      <c r="T334" s="315"/>
      <c r="U334" s="315"/>
    </row>
    <row r="335" spans="4:21" s="312" customFormat="1" ht="12" customHeight="1" x14ac:dyDescent="0.2">
      <c r="D335" s="316"/>
      <c r="E335" s="315"/>
      <c r="F335" s="315"/>
      <c r="G335" s="315"/>
      <c r="H335" s="315"/>
      <c r="I335" s="315"/>
      <c r="J335" s="315"/>
      <c r="K335" s="315"/>
      <c r="L335" s="315"/>
      <c r="M335" s="315"/>
      <c r="N335" s="315"/>
      <c r="O335" s="315"/>
      <c r="P335" s="315"/>
      <c r="Q335" s="315"/>
      <c r="R335" s="315"/>
      <c r="S335" s="315"/>
      <c r="T335" s="315"/>
      <c r="U335" s="315"/>
    </row>
    <row r="336" spans="4:21" s="312" customFormat="1" ht="12" customHeight="1" x14ac:dyDescent="0.2">
      <c r="D336" s="316"/>
      <c r="E336" s="315"/>
      <c r="F336" s="315"/>
      <c r="G336" s="315"/>
      <c r="H336" s="315"/>
      <c r="I336" s="315"/>
      <c r="J336" s="315"/>
      <c r="K336" s="315"/>
      <c r="L336" s="315"/>
      <c r="M336" s="315"/>
      <c r="N336" s="315"/>
      <c r="O336" s="315"/>
      <c r="P336" s="315"/>
      <c r="Q336" s="315"/>
      <c r="R336" s="315"/>
      <c r="S336" s="315"/>
      <c r="T336" s="315"/>
      <c r="U336" s="315"/>
    </row>
    <row r="337" spans="4:21" s="312" customFormat="1" ht="12" customHeight="1" x14ac:dyDescent="0.2">
      <c r="D337" s="316"/>
      <c r="E337" s="315"/>
      <c r="F337" s="315"/>
      <c r="G337" s="315"/>
      <c r="H337" s="315"/>
      <c r="I337" s="315"/>
      <c r="J337" s="315"/>
      <c r="K337" s="315"/>
      <c r="L337" s="315"/>
      <c r="M337" s="315"/>
      <c r="N337" s="315"/>
      <c r="O337" s="315"/>
      <c r="P337" s="315"/>
      <c r="Q337" s="315"/>
      <c r="R337" s="315"/>
      <c r="S337" s="315"/>
      <c r="T337" s="315"/>
      <c r="U337" s="315"/>
    </row>
    <row r="338" spans="4:21" s="312" customFormat="1" ht="12" customHeight="1" x14ac:dyDescent="0.2">
      <c r="D338" s="316"/>
      <c r="E338" s="315"/>
      <c r="F338" s="315"/>
      <c r="G338" s="315"/>
      <c r="H338" s="315"/>
      <c r="I338" s="315"/>
      <c r="J338" s="315"/>
      <c r="K338" s="315"/>
      <c r="L338" s="315"/>
      <c r="M338" s="315"/>
      <c r="N338" s="315"/>
      <c r="O338" s="315"/>
      <c r="P338" s="315"/>
      <c r="Q338" s="315"/>
      <c r="R338" s="315"/>
      <c r="S338" s="315"/>
      <c r="T338" s="315"/>
      <c r="U338" s="315"/>
    </row>
    <row r="339" spans="4:21" s="312" customFormat="1" ht="12" customHeight="1" x14ac:dyDescent="0.2">
      <c r="D339" s="316"/>
      <c r="E339" s="315"/>
      <c r="F339" s="315"/>
      <c r="G339" s="315"/>
      <c r="H339" s="315"/>
      <c r="I339" s="315"/>
      <c r="J339" s="315"/>
      <c r="K339" s="315"/>
      <c r="L339" s="315"/>
      <c r="M339" s="315"/>
      <c r="N339" s="315"/>
      <c r="O339" s="315"/>
      <c r="P339" s="315"/>
      <c r="Q339" s="315"/>
      <c r="R339" s="315"/>
      <c r="S339" s="315"/>
      <c r="T339" s="315"/>
      <c r="U339" s="315"/>
    </row>
    <row r="340" spans="4:21" s="312" customFormat="1" ht="12" customHeight="1" x14ac:dyDescent="0.2">
      <c r="D340" s="316"/>
      <c r="E340" s="315"/>
      <c r="F340" s="315"/>
      <c r="G340" s="315"/>
      <c r="H340" s="315"/>
      <c r="I340" s="315"/>
      <c r="J340" s="315"/>
      <c r="K340" s="315"/>
      <c r="L340" s="315"/>
      <c r="M340" s="315"/>
      <c r="N340" s="315"/>
      <c r="O340" s="315"/>
      <c r="P340" s="315"/>
      <c r="Q340" s="315"/>
      <c r="R340" s="315"/>
      <c r="S340" s="315"/>
      <c r="T340" s="315"/>
      <c r="U340" s="315"/>
    </row>
    <row r="341" spans="4:21" s="312" customFormat="1" ht="12" customHeight="1" x14ac:dyDescent="0.2">
      <c r="D341" s="316"/>
      <c r="E341" s="315"/>
      <c r="F341" s="315"/>
      <c r="G341" s="315"/>
      <c r="H341" s="315"/>
      <c r="I341" s="315"/>
      <c r="J341" s="315"/>
      <c r="K341" s="315"/>
      <c r="L341" s="315"/>
      <c r="M341" s="315"/>
      <c r="N341" s="315"/>
      <c r="O341" s="315"/>
      <c r="P341" s="315"/>
      <c r="Q341" s="315"/>
      <c r="R341" s="315"/>
      <c r="S341" s="315"/>
      <c r="T341" s="315"/>
      <c r="U341" s="315"/>
    </row>
    <row r="342" spans="4:21" s="312" customFormat="1" ht="12" customHeight="1" x14ac:dyDescent="0.2">
      <c r="D342" s="316"/>
      <c r="E342" s="315"/>
      <c r="F342" s="315"/>
      <c r="G342" s="315"/>
      <c r="H342" s="315"/>
      <c r="I342" s="315"/>
      <c r="J342" s="315"/>
      <c r="K342" s="315"/>
      <c r="L342" s="315"/>
      <c r="M342" s="315"/>
      <c r="N342" s="315"/>
      <c r="O342" s="315"/>
      <c r="P342" s="315"/>
      <c r="Q342" s="315"/>
      <c r="R342" s="315"/>
      <c r="S342" s="315"/>
      <c r="T342" s="315"/>
      <c r="U342" s="315"/>
    </row>
    <row r="343" spans="4:21" s="312" customFormat="1" ht="12" customHeight="1" x14ac:dyDescent="0.2">
      <c r="D343" s="316"/>
      <c r="E343" s="315"/>
      <c r="F343" s="315"/>
      <c r="G343" s="315"/>
      <c r="H343" s="315"/>
      <c r="I343" s="315"/>
      <c r="J343" s="315"/>
      <c r="K343" s="315"/>
      <c r="L343" s="315"/>
      <c r="M343" s="315"/>
      <c r="N343" s="315"/>
      <c r="O343" s="315"/>
      <c r="P343" s="315"/>
      <c r="Q343" s="315"/>
      <c r="R343" s="315"/>
      <c r="S343" s="315"/>
      <c r="T343" s="315"/>
      <c r="U343" s="315"/>
    </row>
    <row r="344" spans="4:21" s="312" customFormat="1" ht="12" customHeight="1" x14ac:dyDescent="0.2">
      <c r="D344" s="316"/>
      <c r="E344" s="315"/>
      <c r="F344" s="315"/>
      <c r="G344" s="315"/>
      <c r="H344" s="315"/>
      <c r="I344" s="315"/>
      <c r="J344" s="315"/>
      <c r="K344" s="315"/>
      <c r="L344" s="315"/>
      <c r="M344" s="315"/>
      <c r="N344" s="315"/>
      <c r="O344" s="315"/>
      <c r="P344" s="315"/>
      <c r="Q344" s="315"/>
      <c r="R344" s="315"/>
      <c r="S344" s="315"/>
      <c r="T344" s="315"/>
      <c r="U344" s="315"/>
    </row>
    <row r="345" spans="4:21" s="312" customFormat="1" ht="12" customHeight="1" x14ac:dyDescent="0.2">
      <c r="D345" s="316"/>
      <c r="E345" s="315"/>
      <c r="F345" s="315"/>
      <c r="G345" s="315"/>
      <c r="H345" s="315"/>
      <c r="I345" s="315"/>
      <c r="J345" s="315"/>
      <c r="K345" s="315"/>
      <c r="L345" s="315"/>
      <c r="M345" s="315"/>
      <c r="N345" s="315"/>
      <c r="O345" s="315"/>
      <c r="P345" s="315"/>
      <c r="Q345" s="315"/>
      <c r="R345" s="315"/>
      <c r="S345" s="315"/>
      <c r="T345" s="315"/>
      <c r="U345" s="315"/>
    </row>
    <row r="346" spans="4:21" s="312" customFormat="1" ht="12" customHeight="1" x14ac:dyDescent="0.2">
      <c r="D346" s="316"/>
      <c r="E346" s="315"/>
      <c r="F346" s="315"/>
      <c r="G346" s="315"/>
      <c r="H346" s="315"/>
      <c r="I346" s="315"/>
      <c r="J346" s="315"/>
      <c r="K346" s="315"/>
      <c r="L346" s="315"/>
      <c r="M346" s="315"/>
      <c r="N346" s="315"/>
      <c r="O346" s="315"/>
      <c r="P346" s="315"/>
      <c r="Q346" s="315"/>
      <c r="R346" s="315"/>
      <c r="S346" s="315"/>
      <c r="T346" s="315"/>
      <c r="U346" s="315"/>
    </row>
    <row r="347" spans="4:21" s="312" customFormat="1" ht="12" customHeight="1" x14ac:dyDescent="0.2">
      <c r="D347" s="316"/>
      <c r="E347" s="315"/>
      <c r="F347" s="315"/>
      <c r="G347" s="315"/>
      <c r="H347" s="315"/>
      <c r="I347" s="315"/>
      <c r="J347" s="315"/>
      <c r="K347" s="315"/>
      <c r="L347" s="315"/>
      <c r="M347" s="315"/>
      <c r="N347" s="315"/>
      <c r="O347" s="315"/>
      <c r="P347" s="315"/>
      <c r="Q347" s="315"/>
      <c r="R347" s="315"/>
      <c r="S347" s="315"/>
      <c r="T347" s="315"/>
      <c r="U347" s="315"/>
    </row>
    <row r="348" spans="4:21" s="312" customFormat="1" ht="12" customHeight="1" x14ac:dyDescent="0.2">
      <c r="D348" s="316"/>
      <c r="E348" s="315"/>
      <c r="F348" s="315"/>
      <c r="G348" s="315"/>
      <c r="H348" s="315"/>
      <c r="I348" s="315"/>
      <c r="J348" s="315"/>
      <c r="K348" s="315"/>
      <c r="L348" s="315"/>
      <c r="M348" s="315"/>
      <c r="N348" s="315"/>
      <c r="O348" s="315"/>
      <c r="P348" s="315"/>
      <c r="Q348" s="315"/>
      <c r="R348" s="315"/>
      <c r="S348" s="315"/>
      <c r="T348" s="315"/>
      <c r="U348" s="315"/>
    </row>
    <row r="349" spans="4:21" s="312" customFormat="1" ht="12" customHeight="1" x14ac:dyDescent="0.2">
      <c r="D349" s="316"/>
      <c r="E349" s="315"/>
      <c r="F349" s="315"/>
      <c r="G349" s="315"/>
      <c r="H349" s="315"/>
      <c r="I349" s="315"/>
      <c r="J349" s="315"/>
      <c r="K349" s="315"/>
      <c r="L349" s="315"/>
      <c r="M349" s="315"/>
      <c r="N349" s="315"/>
      <c r="O349" s="315"/>
      <c r="P349" s="315"/>
      <c r="Q349" s="315"/>
      <c r="R349" s="315"/>
      <c r="S349" s="315"/>
      <c r="T349" s="315"/>
      <c r="U349" s="315"/>
    </row>
    <row r="350" spans="4:21" s="312" customFormat="1" ht="12" customHeight="1" x14ac:dyDescent="0.2">
      <c r="D350" s="316"/>
      <c r="E350" s="315"/>
      <c r="F350" s="315"/>
      <c r="G350" s="315"/>
      <c r="H350" s="315"/>
      <c r="I350" s="315"/>
      <c r="J350" s="315"/>
      <c r="K350" s="315"/>
      <c r="L350" s="315"/>
      <c r="M350" s="315"/>
      <c r="N350" s="315"/>
      <c r="O350" s="315"/>
      <c r="P350" s="315"/>
      <c r="Q350" s="315"/>
      <c r="R350" s="315"/>
      <c r="S350" s="315"/>
      <c r="T350" s="315"/>
      <c r="U350" s="315"/>
    </row>
    <row r="351" spans="4:21" s="312" customFormat="1" ht="12" customHeight="1" x14ac:dyDescent="0.2">
      <c r="D351" s="316"/>
      <c r="E351" s="315"/>
      <c r="F351" s="315"/>
      <c r="G351" s="315"/>
      <c r="H351" s="315"/>
      <c r="I351" s="315"/>
      <c r="J351" s="315"/>
      <c r="K351" s="315"/>
      <c r="L351" s="315"/>
      <c r="M351" s="315"/>
      <c r="N351" s="315"/>
      <c r="O351" s="315"/>
      <c r="P351" s="315"/>
      <c r="Q351" s="315"/>
      <c r="R351" s="315"/>
      <c r="S351" s="315"/>
      <c r="T351" s="315"/>
      <c r="U351" s="315"/>
    </row>
    <row r="352" spans="4:21" s="312" customFormat="1" ht="12" customHeight="1" x14ac:dyDescent="0.2">
      <c r="D352" s="316"/>
      <c r="E352" s="315"/>
      <c r="F352" s="315"/>
      <c r="G352" s="315"/>
      <c r="H352" s="315"/>
      <c r="I352" s="315"/>
      <c r="J352" s="315"/>
      <c r="K352" s="315"/>
      <c r="L352" s="315"/>
      <c r="M352" s="315"/>
      <c r="N352" s="315"/>
      <c r="O352" s="315"/>
      <c r="P352" s="315"/>
      <c r="Q352" s="315"/>
      <c r="R352" s="315"/>
      <c r="S352" s="315"/>
      <c r="T352" s="315"/>
      <c r="U352" s="315"/>
    </row>
    <row r="353" spans="4:21" s="312" customFormat="1" ht="12" customHeight="1" x14ac:dyDescent="0.2">
      <c r="D353" s="316"/>
      <c r="E353" s="315"/>
      <c r="F353" s="315"/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5"/>
      <c r="S353" s="315"/>
      <c r="T353" s="315"/>
      <c r="U353" s="315"/>
    </row>
    <row r="354" spans="4:21" s="312" customFormat="1" ht="12" customHeight="1" x14ac:dyDescent="0.2">
      <c r="D354" s="316"/>
      <c r="E354" s="315"/>
      <c r="F354" s="315"/>
      <c r="G354" s="315"/>
      <c r="H354" s="315"/>
      <c r="I354" s="315"/>
      <c r="J354" s="315"/>
      <c r="K354" s="315"/>
      <c r="L354" s="315"/>
      <c r="M354" s="315"/>
      <c r="N354" s="315"/>
      <c r="O354" s="315"/>
      <c r="P354" s="315"/>
      <c r="Q354" s="315"/>
      <c r="R354" s="315"/>
      <c r="S354" s="315"/>
      <c r="T354" s="315"/>
      <c r="U354" s="315"/>
    </row>
    <row r="355" spans="4:21" s="312" customFormat="1" ht="12" customHeight="1" x14ac:dyDescent="0.2">
      <c r="D355" s="316"/>
      <c r="E355" s="315"/>
      <c r="F355" s="315"/>
      <c r="G355" s="315"/>
      <c r="H355" s="315"/>
      <c r="I355" s="315"/>
      <c r="J355" s="315"/>
      <c r="K355" s="315"/>
      <c r="L355" s="315"/>
      <c r="M355" s="315"/>
      <c r="N355" s="315"/>
      <c r="O355" s="315"/>
      <c r="P355" s="315"/>
      <c r="Q355" s="315"/>
      <c r="R355" s="315"/>
      <c r="S355" s="315"/>
      <c r="T355" s="315"/>
      <c r="U355" s="315"/>
    </row>
    <row r="356" spans="4:21" s="312" customFormat="1" ht="12" customHeight="1" x14ac:dyDescent="0.2">
      <c r="D356" s="316"/>
      <c r="E356" s="315"/>
      <c r="F356" s="315"/>
      <c r="G356" s="315"/>
      <c r="H356" s="315"/>
      <c r="I356" s="315"/>
      <c r="J356" s="315"/>
      <c r="K356" s="315"/>
      <c r="L356" s="315"/>
      <c r="M356" s="315"/>
      <c r="N356" s="315"/>
      <c r="O356" s="315"/>
      <c r="P356" s="315"/>
      <c r="Q356" s="315"/>
      <c r="R356" s="315"/>
      <c r="S356" s="315"/>
      <c r="T356" s="315"/>
      <c r="U356" s="315"/>
    </row>
    <row r="357" spans="4:21" s="312" customFormat="1" ht="12" customHeight="1" x14ac:dyDescent="0.2">
      <c r="D357" s="316"/>
      <c r="E357" s="315"/>
      <c r="F357" s="315"/>
      <c r="G357" s="315"/>
      <c r="H357" s="315"/>
      <c r="I357" s="315"/>
      <c r="J357" s="315"/>
      <c r="K357" s="315"/>
      <c r="L357" s="315"/>
      <c r="M357" s="315"/>
      <c r="N357" s="315"/>
      <c r="O357" s="315"/>
      <c r="P357" s="315"/>
      <c r="Q357" s="315"/>
      <c r="R357" s="315"/>
      <c r="S357" s="315"/>
      <c r="T357" s="315"/>
      <c r="U357" s="315"/>
    </row>
    <row r="358" spans="4:21" s="312" customFormat="1" ht="12" customHeight="1" x14ac:dyDescent="0.2">
      <c r="D358" s="316"/>
      <c r="E358" s="315"/>
      <c r="F358" s="315"/>
      <c r="G358" s="315"/>
      <c r="H358" s="315"/>
      <c r="I358" s="315"/>
      <c r="J358" s="315"/>
      <c r="K358" s="315"/>
      <c r="L358" s="315"/>
      <c r="M358" s="315"/>
      <c r="N358" s="315"/>
      <c r="O358" s="315"/>
      <c r="P358" s="315"/>
      <c r="Q358" s="315"/>
      <c r="R358" s="315"/>
      <c r="S358" s="315"/>
      <c r="T358" s="315"/>
      <c r="U358" s="315"/>
    </row>
    <row r="359" spans="4:21" s="312" customFormat="1" ht="12" customHeight="1" x14ac:dyDescent="0.2">
      <c r="D359" s="316"/>
      <c r="E359" s="315"/>
      <c r="F359" s="315"/>
      <c r="G359" s="315"/>
      <c r="H359" s="315"/>
      <c r="I359" s="315"/>
      <c r="J359" s="315"/>
      <c r="K359" s="315"/>
      <c r="L359" s="315"/>
      <c r="M359" s="315"/>
      <c r="N359" s="315"/>
      <c r="O359" s="315"/>
      <c r="P359" s="315"/>
      <c r="Q359" s="315"/>
      <c r="R359" s="315"/>
      <c r="S359" s="315"/>
      <c r="T359" s="315"/>
      <c r="U359" s="315"/>
    </row>
    <row r="360" spans="4:21" s="312" customFormat="1" ht="12" customHeight="1" x14ac:dyDescent="0.2">
      <c r="D360" s="316"/>
      <c r="E360" s="315"/>
      <c r="F360" s="315"/>
      <c r="G360" s="315"/>
      <c r="H360" s="315"/>
      <c r="I360" s="315"/>
      <c r="J360" s="315"/>
      <c r="K360" s="315"/>
      <c r="L360" s="315"/>
      <c r="M360" s="315"/>
      <c r="N360" s="315"/>
      <c r="O360" s="315"/>
      <c r="P360" s="315"/>
      <c r="Q360" s="315"/>
      <c r="R360" s="315"/>
      <c r="S360" s="315"/>
      <c r="T360" s="315"/>
      <c r="U360" s="315"/>
    </row>
    <row r="361" spans="4:21" s="312" customFormat="1" ht="12" customHeight="1" x14ac:dyDescent="0.2">
      <c r="D361" s="316"/>
      <c r="E361" s="315"/>
      <c r="F361" s="315"/>
      <c r="G361" s="315"/>
      <c r="H361" s="315"/>
      <c r="I361" s="315"/>
      <c r="J361" s="315"/>
      <c r="K361" s="315"/>
      <c r="L361" s="315"/>
      <c r="M361" s="315"/>
      <c r="N361" s="315"/>
      <c r="O361" s="315"/>
      <c r="P361" s="315"/>
      <c r="Q361" s="315"/>
      <c r="R361" s="315"/>
      <c r="S361" s="315"/>
      <c r="T361" s="315"/>
      <c r="U361" s="315"/>
    </row>
    <row r="362" spans="4:21" s="312" customFormat="1" ht="12" customHeight="1" x14ac:dyDescent="0.2">
      <c r="D362" s="316"/>
      <c r="E362" s="315"/>
      <c r="F362" s="315"/>
      <c r="G362" s="315"/>
      <c r="H362" s="315"/>
      <c r="I362" s="315"/>
      <c r="J362" s="315"/>
      <c r="K362" s="315"/>
      <c r="L362" s="315"/>
      <c r="M362" s="315"/>
      <c r="N362" s="315"/>
      <c r="O362" s="315"/>
      <c r="P362" s="315"/>
      <c r="Q362" s="315"/>
      <c r="R362" s="315"/>
      <c r="S362" s="315"/>
      <c r="T362" s="315"/>
      <c r="U362" s="315"/>
    </row>
    <row r="363" spans="4:21" s="312" customFormat="1" ht="12" customHeight="1" x14ac:dyDescent="0.2">
      <c r="D363" s="316"/>
      <c r="E363" s="315"/>
      <c r="F363" s="315"/>
      <c r="G363" s="315"/>
      <c r="H363" s="315"/>
      <c r="I363" s="315"/>
      <c r="J363" s="315"/>
      <c r="K363" s="315"/>
      <c r="L363" s="315"/>
      <c r="M363" s="315"/>
      <c r="N363" s="315"/>
      <c r="O363" s="315"/>
      <c r="P363" s="315"/>
      <c r="Q363" s="315"/>
      <c r="R363" s="315"/>
      <c r="S363" s="315"/>
      <c r="T363" s="315"/>
      <c r="U363" s="315"/>
    </row>
    <row r="364" spans="4:21" s="312" customFormat="1" ht="12" customHeight="1" x14ac:dyDescent="0.2">
      <c r="D364" s="316"/>
      <c r="E364" s="315"/>
      <c r="F364" s="315"/>
      <c r="G364" s="315"/>
      <c r="H364" s="315"/>
      <c r="I364" s="315"/>
      <c r="J364" s="315"/>
      <c r="K364" s="315"/>
      <c r="L364" s="315"/>
      <c r="M364" s="315"/>
      <c r="N364" s="315"/>
      <c r="O364" s="315"/>
      <c r="P364" s="315"/>
      <c r="Q364" s="315"/>
      <c r="R364" s="315"/>
      <c r="S364" s="315"/>
      <c r="T364" s="315"/>
      <c r="U364" s="315"/>
    </row>
    <row r="365" spans="4:21" s="312" customFormat="1" ht="12" customHeight="1" x14ac:dyDescent="0.2">
      <c r="D365" s="316"/>
      <c r="E365" s="315"/>
      <c r="F365" s="315"/>
      <c r="G365" s="315"/>
      <c r="H365" s="315"/>
      <c r="I365" s="315"/>
      <c r="J365" s="315"/>
      <c r="K365" s="315"/>
      <c r="L365" s="315"/>
      <c r="M365" s="315"/>
      <c r="N365" s="315"/>
      <c r="O365" s="315"/>
      <c r="P365" s="315"/>
      <c r="Q365" s="315"/>
      <c r="R365" s="315"/>
      <c r="S365" s="315"/>
      <c r="T365" s="315"/>
      <c r="U365" s="315"/>
    </row>
    <row r="366" spans="4:21" s="312" customFormat="1" ht="12" customHeight="1" x14ac:dyDescent="0.2">
      <c r="D366" s="316"/>
      <c r="E366" s="315"/>
      <c r="F366" s="315"/>
      <c r="G366" s="315"/>
      <c r="H366" s="315"/>
      <c r="I366" s="315"/>
      <c r="J366" s="315"/>
      <c r="K366" s="315"/>
      <c r="L366" s="315"/>
      <c r="M366" s="315"/>
      <c r="N366" s="315"/>
      <c r="O366" s="315"/>
      <c r="P366" s="315"/>
      <c r="Q366" s="315"/>
      <c r="R366" s="315"/>
      <c r="S366" s="315"/>
      <c r="T366" s="315"/>
      <c r="U366" s="315"/>
    </row>
    <row r="367" spans="4:21" s="312" customFormat="1" ht="12" customHeight="1" x14ac:dyDescent="0.2">
      <c r="D367" s="316"/>
      <c r="E367" s="315"/>
      <c r="F367" s="315"/>
      <c r="G367" s="315"/>
      <c r="H367" s="315"/>
      <c r="I367" s="315"/>
      <c r="J367" s="315"/>
      <c r="K367" s="315"/>
      <c r="L367" s="315"/>
      <c r="M367" s="315"/>
      <c r="N367" s="315"/>
      <c r="O367" s="315"/>
      <c r="P367" s="315"/>
      <c r="Q367" s="315"/>
      <c r="R367" s="315"/>
      <c r="S367" s="315"/>
      <c r="T367" s="315"/>
      <c r="U367" s="315"/>
    </row>
    <row r="368" spans="4:21" s="312" customFormat="1" ht="12" customHeight="1" x14ac:dyDescent="0.2">
      <c r="D368" s="316"/>
      <c r="E368" s="315"/>
      <c r="F368" s="315"/>
      <c r="G368" s="315"/>
      <c r="H368" s="315"/>
      <c r="I368" s="315"/>
      <c r="J368" s="315"/>
      <c r="K368" s="315"/>
      <c r="L368" s="315"/>
      <c r="M368" s="315"/>
      <c r="N368" s="315"/>
      <c r="O368" s="315"/>
      <c r="P368" s="315"/>
      <c r="Q368" s="315"/>
      <c r="R368" s="315"/>
      <c r="S368" s="315"/>
      <c r="T368" s="315"/>
      <c r="U368" s="315"/>
    </row>
    <row r="369" spans="4:21" s="312" customFormat="1" ht="12" customHeight="1" x14ac:dyDescent="0.2">
      <c r="D369" s="316"/>
      <c r="E369" s="315"/>
      <c r="F369" s="315"/>
      <c r="G369" s="315"/>
      <c r="H369" s="315"/>
      <c r="I369" s="315"/>
      <c r="J369" s="315"/>
      <c r="K369" s="315"/>
      <c r="L369" s="315"/>
      <c r="M369" s="315"/>
      <c r="N369" s="315"/>
      <c r="O369" s="315"/>
      <c r="P369" s="315"/>
      <c r="Q369" s="315"/>
      <c r="R369" s="315"/>
      <c r="S369" s="315"/>
      <c r="T369" s="315"/>
      <c r="U369" s="315"/>
    </row>
    <row r="370" spans="4:21" s="312" customFormat="1" ht="12" customHeight="1" x14ac:dyDescent="0.2">
      <c r="D370" s="316"/>
      <c r="E370" s="315"/>
      <c r="F370" s="315"/>
      <c r="G370" s="315"/>
      <c r="H370" s="315"/>
      <c r="I370" s="315"/>
      <c r="J370" s="315"/>
      <c r="K370" s="315"/>
      <c r="L370" s="315"/>
      <c r="M370" s="315"/>
      <c r="N370" s="315"/>
      <c r="O370" s="315"/>
      <c r="P370" s="315"/>
      <c r="Q370" s="315"/>
      <c r="R370" s="315"/>
      <c r="S370" s="315"/>
      <c r="T370" s="315"/>
      <c r="U370" s="315"/>
    </row>
    <row r="371" spans="4:21" s="312" customFormat="1" ht="12" customHeight="1" x14ac:dyDescent="0.2">
      <c r="D371" s="316"/>
      <c r="E371" s="315"/>
      <c r="F371" s="315"/>
      <c r="G371" s="315"/>
      <c r="H371" s="315"/>
      <c r="I371" s="315"/>
      <c r="J371" s="315"/>
      <c r="K371" s="315"/>
      <c r="L371" s="315"/>
      <c r="M371" s="315"/>
      <c r="N371" s="315"/>
      <c r="O371" s="315"/>
      <c r="P371" s="315"/>
      <c r="Q371" s="315"/>
      <c r="R371" s="315"/>
      <c r="S371" s="315"/>
      <c r="T371" s="315"/>
      <c r="U371" s="315"/>
    </row>
    <row r="372" spans="4:21" s="312" customFormat="1" ht="12" customHeight="1" x14ac:dyDescent="0.2">
      <c r="D372" s="316"/>
      <c r="E372" s="315"/>
      <c r="F372" s="315"/>
      <c r="G372" s="315"/>
      <c r="H372" s="315"/>
      <c r="I372" s="315"/>
      <c r="J372" s="315"/>
      <c r="K372" s="315"/>
      <c r="L372" s="315"/>
      <c r="M372" s="315"/>
      <c r="N372" s="315"/>
      <c r="O372" s="315"/>
      <c r="P372" s="315"/>
      <c r="Q372" s="315"/>
      <c r="R372" s="315"/>
      <c r="S372" s="315"/>
      <c r="T372" s="315"/>
      <c r="U372" s="315"/>
    </row>
    <row r="373" spans="4:21" s="312" customFormat="1" ht="12" customHeight="1" x14ac:dyDescent="0.2">
      <c r="D373" s="316"/>
      <c r="E373" s="315"/>
      <c r="F373" s="315"/>
      <c r="G373" s="315"/>
      <c r="H373" s="315"/>
      <c r="I373" s="315"/>
      <c r="J373" s="315"/>
      <c r="K373" s="315"/>
      <c r="L373" s="315"/>
      <c r="M373" s="315"/>
      <c r="N373" s="315"/>
      <c r="O373" s="315"/>
      <c r="P373" s="315"/>
      <c r="Q373" s="315"/>
      <c r="R373" s="315"/>
      <c r="S373" s="315"/>
      <c r="T373" s="315"/>
      <c r="U373" s="315"/>
    </row>
    <row r="374" spans="4:21" s="312" customFormat="1" ht="12" customHeight="1" x14ac:dyDescent="0.2">
      <c r="D374" s="316"/>
      <c r="E374" s="315"/>
      <c r="F374" s="315"/>
      <c r="G374" s="315"/>
      <c r="H374" s="315"/>
      <c r="I374" s="315"/>
      <c r="J374" s="315"/>
      <c r="K374" s="315"/>
      <c r="L374" s="315"/>
      <c r="M374" s="315"/>
      <c r="N374" s="315"/>
      <c r="O374" s="315"/>
      <c r="P374" s="315"/>
      <c r="Q374" s="315"/>
      <c r="R374" s="315"/>
      <c r="S374" s="315"/>
      <c r="T374" s="315"/>
      <c r="U374" s="315"/>
    </row>
    <row r="375" spans="4:21" s="312" customFormat="1" ht="12" customHeight="1" x14ac:dyDescent="0.2">
      <c r="D375" s="316"/>
      <c r="E375" s="315"/>
      <c r="F375" s="315"/>
      <c r="G375" s="315"/>
      <c r="H375" s="315"/>
      <c r="I375" s="315"/>
      <c r="J375" s="315"/>
      <c r="K375" s="315"/>
      <c r="L375" s="315"/>
      <c r="M375" s="315"/>
      <c r="N375" s="315"/>
      <c r="O375" s="315"/>
      <c r="P375" s="315"/>
      <c r="Q375" s="315"/>
      <c r="R375" s="315"/>
      <c r="S375" s="315"/>
      <c r="T375" s="315"/>
      <c r="U375" s="315"/>
    </row>
    <row r="376" spans="4:21" s="312" customFormat="1" ht="12" customHeight="1" x14ac:dyDescent="0.2">
      <c r="D376" s="316"/>
      <c r="E376" s="315"/>
      <c r="F376" s="315"/>
      <c r="G376" s="315"/>
      <c r="H376" s="315"/>
      <c r="I376" s="315"/>
      <c r="J376" s="315"/>
      <c r="K376" s="315"/>
      <c r="L376" s="315"/>
      <c r="M376" s="315"/>
      <c r="N376" s="315"/>
      <c r="O376" s="315"/>
      <c r="P376" s="315"/>
      <c r="Q376" s="315"/>
      <c r="R376" s="315"/>
      <c r="S376" s="315"/>
      <c r="T376" s="315"/>
      <c r="U376" s="315"/>
    </row>
    <row r="377" spans="4:21" s="312" customFormat="1" ht="12" customHeight="1" x14ac:dyDescent="0.2">
      <c r="D377" s="316"/>
      <c r="E377" s="315"/>
      <c r="F377" s="315"/>
      <c r="G377" s="315"/>
      <c r="H377" s="315"/>
      <c r="I377" s="315"/>
      <c r="J377" s="315"/>
      <c r="K377" s="315"/>
      <c r="L377" s="315"/>
      <c r="M377" s="315"/>
      <c r="N377" s="315"/>
      <c r="O377" s="315"/>
      <c r="P377" s="315"/>
      <c r="Q377" s="315"/>
      <c r="R377" s="315"/>
      <c r="S377" s="315"/>
      <c r="T377" s="315"/>
      <c r="U377" s="315"/>
    </row>
    <row r="378" spans="4:21" s="312" customFormat="1" ht="12" customHeight="1" x14ac:dyDescent="0.2">
      <c r="D378" s="316"/>
      <c r="E378" s="315"/>
      <c r="F378" s="315"/>
      <c r="G378" s="315"/>
      <c r="H378" s="315"/>
      <c r="I378" s="315"/>
      <c r="J378" s="315"/>
      <c r="K378" s="315"/>
      <c r="L378" s="315"/>
      <c r="M378" s="315"/>
      <c r="N378" s="315"/>
      <c r="O378" s="315"/>
      <c r="P378" s="315"/>
      <c r="Q378" s="315"/>
      <c r="R378" s="315"/>
      <c r="S378" s="315"/>
      <c r="T378" s="315"/>
      <c r="U378" s="315"/>
    </row>
    <row r="379" spans="4:21" s="312" customFormat="1" ht="12" customHeight="1" x14ac:dyDescent="0.2">
      <c r="D379" s="316"/>
      <c r="E379" s="315"/>
      <c r="F379" s="315"/>
      <c r="G379" s="315"/>
      <c r="H379" s="315"/>
      <c r="I379" s="315"/>
      <c r="J379" s="315"/>
      <c r="K379" s="315"/>
      <c r="L379" s="315"/>
      <c r="M379" s="315"/>
      <c r="N379" s="315"/>
      <c r="O379" s="315"/>
      <c r="P379" s="315"/>
      <c r="Q379" s="315"/>
      <c r="R379" s="315"/>
      <c r="S379" s="315"/>
      <c r="T379" s="315"/>
      <c r="U379" s="315"/>
    </row>
    <row r="380" spans="4:21" s="312" customFormat="1" ht="12" customHeight="1" x14ac:dyDescent="0.2">
      <c r="D380" s="316"/>
      <c r="E380" s="315"/>
      <c r="F380" s="315"/>
      <c r="G380" s="315"/>
      <c r="H380" s="315"/>
      <c r="I380" s="315"/>
      <c r="J380" s="315"/>
      <c r="K380" s="315"/>
      <c r="L380" s="315"/>
      <c r="M380" s="315"/>
      <c r="N380" s="315"/>
      <c r="O380" s="315"/>
      <c r="P380" s="315"/>
      <c r="Q380" s="315"/>
      <c r="R380" s="315"/>
      <c r="S380" s="315"/>
      <c r="T380" s="315"/>
      <c r="U380" s="315"/>
    </row>
    <row r="381" spans="4:21" s="312" customFormat="1" ht="12" customHeight="1" x14ac:dyDescent="0.2">
      <c r="D381" s="316"/>
      <c r="E381" s="315"/>
      <c r="F381" s="315"/>
      <c r="G381" s="315"/>
      <c r="H381" s="315"/>
      <c r="I381" s="315"/>
      <c r="J381" s="315"/>
      <c r="K381" s="315"/>
      <c r="L381" s="315"/>
      <c r="M381" s="315"/>
      <c r="N381" s="315"/>
      <c r="O381" s="315"/>
      <c r="P381" s="315"/>
      <c r="Q381" s="315"/>
      <c r="R381" s="315"/>
      <c r="S381" s="315"/>
      <c r="T381" s="315"/>
      <c r="U381" s="315"/>
    </row>
    <row r="382" spans="4:21" s="312" customFormat="1" ht="12" customHeight="1" x14ac:dyDescent="0.2">
      <c r="D382" s="316"/>
      <c r="E382" s="315"/>
      <c r="F382" s="315"/>
      <c r="G382" s="315"/>
      <c r="H382" s="315"/>
      <c r="I382" s="315"/>
      <c r="J382" s="315"/>
      <c r="K382" s="315"/>
      <c r="L382" s="315"/>
      <c r="M382" s="315"/>
      <c r="N382" s="315"/>
      <c r="O382" s="315"/>
      <c r="P382" s="315"/>
      <c r="Q382" s="315"/>
      <c r="R382" s="315"/>
      <c r="S382" s="315"/>
      <c r="T382" s="315"/>
      <c r="U382" s="315"/>
    </row>
    <row r="383" spans="4:21" s="312" customFormat="1" ht="12" customHeight="1" x14ac:dyDescent="0.2">
      <c r="D383" s="316"/>
      <c r="E383" s="315"/>
      <c r="F383" s="315"/>
      <c r="G383" s="315"/>
      <c r="H383" s="315"/>
      <c r="I383" s="315"/>
      <c r="J383" s="315"/>
      <c r="K383" s="315"/>
      <c r="L383" s="315"/>
      <c r="M383" s="315"/>
      <c r="N383" s="315"/>
      <c r="O383" s="315"/>
      <c r="P383" s="315"/>
      <c r="Q383" s="315"/>
      <c r="R383" s="315"/>
      <c r="S383" s="315"/>
      <c r="T383" s="315"/>
      <c r="U383" s="315"/>
    </row>
    <row r="384" spans="4:21" s="312" customFormat="1" ht="12" customHeight="1" x14ac:dyDescent="0.2">
      <c r="D384" s="316"/>
      <c r="E384" s="315"/>
      <c r="F384" s="315"/>
      <c r="G384" s="315"/>
      <c r="H384" s="315"/>
      <c r="I384" s="315"/>
      <c r="J384" s="315"/>
      <c r="K384" s="315"/>
      <c r="L384" s="315"/>
      <c r="M384" s="315"/>
      <c r="N384" s="315"/>
      <c r="O384" s="315"/>
      <c r="P384" s="315"/>
      <c r="Q384" s="315"/>
      <c r="R384" s="315"/>
      <c r="S384" s="315"/>
      <c r="T384" s="315"/>
      <c r="U384" s="315"/>
    </row>
    <row r="385" spans="4:21" s="312" customFormat="1" ht="12" customHeight="1" x14ac:dyDescent="0.2">
      <c r="D385" s="316"/>
      <c r="E385" s="315"/>
      <c r="F385" s="315"/>
      <c r="G385" s="315"/>
      <c r="H385" s="315"/>
      <c r="I385" s="315"/>
      <c r="J385" s="315"/>
      <c r="K385" s="315"/>
      <c r="L385" s="315"/>
      <c r="M385" s="315"/>
      <c r="N385" s="315"/>
      <c r="O385" s="315"/>
      <c r="P385" s="315"/>
      <c r="Q385" s="315"/>
      <c r="R385" s="315"/>
      <c r="S385" s="315"/>
      <c r="T385" s="315"/>
      <c r="U385" s="315"/>
    </row>
    <row r="386" spans="4:21" s="312" customFormat="1" ht="12" customHeight="1" x14ac:dyDescent="0.2">
      <c r="D386" s="316"/>
      <c r="E386" s="315"/>
      <c r="F386" s="315"/>
      <c r="G386" s="315"/>
      <c r="H386" s="315"/>
      <c r="I386" s="315"/>
      <c r="J386" s="315"/>
      <c r="K386" s="315"/>
      <c r="L386" s="315"/>
      <c r="M386" s="315"/>
      <c r="N386" s="315"/>
      <c r="O386" s="315"/>
      <c r="P386" s="315"/>
      <c r="Q386" s="315"/>
      <c r="R386" s="315"/>
      <c r="S386" s="315"/>
      <c r="T386" s="315"/>
      <c r="U386" s="315"/>
    </row>
    <row r="387" spans="4:21" s="312" customFormat="1" ht="12" customHeight="1" x14ac:dyDescent="0.2">
      <c r="D387" s="316"/>
      <c r="E387" s="315"/>
      <c r="F387" s="315"/>
      <c r="G387" s="315"/>
      <c r="H387" s="315"/>
      <c r="I387" s="315"/>
      <c r="J387" s="315"/>
      <c r="K387" s="315"/>
      <c r="L387" s="315"/>
      <c r="M387" s="315"/>
      <c r="N387" s="315"/>
      <c r="O387" s="315"/>
      <c r="P387" s="315"/>
      <c r="Q387" s="315"/>
      <c r="R387" s="315"/>
      <c r="S387" s="315"/>
      <c r="T387" s="315"/>
      <c r="U387" s="315"/>
    </row>
    <row r="388" spans="4:21" s="312" customFormat="1" ht="12" customHeight="1" x14ac:dyDescent="0.2">
      <c r="D388" s="316"/>
      <c r="E388" s="315"/>
      <c r="F388" s="315"/>
      <c r="G388" s="315"/>
      <c r="H388" s="315"/>
      <c r="I388" s="315"/>
      <c r="J388" s="315"/>
      <c r="K388" s="315"/>
      <c r="L388" s="315"/>
      <c r="M388" s="315"/>
      <c r="N388" s="315"/>
      <c r="O388" s="315"/>
      <c r="P388" s="315"/>
      <c r="Q388" s="315"/>
      <c r="R388" s="315"/>
      <c r="S388" s="315"/>
      <c r="T388" s="315"/>
      <c r="U388" s="315"/>
    </row>
    <row r="389" spans="4:21" s="312" customFormat="1" ht="12" customHeight="1" x14ac:dyDescent="0.2">
      <c r="D389" s="316"/>
      <c r="E389" s="315"/>
      <c r="F389" s="315"/>
      <c r="G389" s="315"/>
      <c r="H389" s="315"/>
      <c r="I389" s="315"/>
      <c r="J389" s="315"/>
      <c r="K389" s="315"/>
      <c r="L389" s="315"/>
      <c r="M389" s="315"/>
      <c r="N389" s="315"/>
      <c r="O389" s="315"/>
      <c r="P389" s="315"/>
      <c r="Q389" s="315"/>
      <c r="R389" s="315"/>
      <c r="S389" s="315"/>
      <c r="T389" s="315"/>
      <c r="U389" s="315"/>
    </row>
    <row r="390" spans="4:21" s="312" customFormat="1" ht="12" customHeight="1" x14ac:dyDescent="0.2">
      <c r="D390" s="316"/>
      <c r="E390" s="315"/>
      <c r="F390" s="315"/>
      <c r="G390" s="315"/>
      <c r="H390" s="315"/>
      <c r="I390" s="315"/>
      <c r="J390" s="315"/>
      <c r="K390" s="315"/>
      <c r="L390" s="315"/>
      <c r="M390" s="315"/>
      <c r="N390" s="315"/>
      <c r="O390" s="315"/>
      <c r="P390" s="315"/>
      <c r="Q390" s="315"/>
      <c r="R390" s="315"/>
      <c r="S390" s="315"/>
      <c r="T390" s="315"/>
      <c r="U390" s="315"/>
    </row>
    <row r="391" spans="4:21" s="312" customFormat="1" ht="12" customHeight="1" x14ac:dyDescent="0.2">
      <c r="D391" s="316"/>
      <c r="E391" s="315"/>
      <c r="F391" s="315"/>
      <c r="G391" s="315"/>
      <c r="H391" s="315"/>
      <c r="I391" s="315"/>
      <c r="J391" s="315"/>
      <c r="K391" s="315"/>
      <c r="L391" s="315"/>
      <c r="M391" s="315"/>
      <c r="N391" s="315"/>
      <c r="O391" s="315"/>
      <c r="P391" s="315"/>
      <c r="Q391" s="315"/>
      <c r="R391" s="315"/>
      <c r="S391" s="315"/>
      <c r="T391" s="315"/>
      <c r="U391" s="315"/>
    </row>
    <row r="392" spans="4:21" s="312" customFormat="1" ht="12" customHeight="1" x14ac:dyDescent="0.2">
      <c r="D392" s="316"/>
      <c r="E392" s="315"/>
      <c r="F392" s="315"/>
      <c r="G392" s="315"/>
      <c r="H392" s="315"/>
      <c r="I392" s="315"/>
      <c r="J392" s="315"/>
      <c r="K392" s="315"/>
      <c r="L392" s="315"/>
      <c r="M392" s="315"/>
      <c r="N392" s="315"/>
      <c r="O392" s="315"/>
      <c r="P392" s="315"/>
      <c r="Q392" s="315"/>
      <c r="R392" s="315"/>
      <c r="S392" s="315"/>
      <c r="T392" s="315"/>
      <c r="U392" s="315"/>
    </row>
    <row r="393" spans="4:21" s="312" customFormat="1" ht="12" customHeight="1" x14ac:dyDescent="0.2">
      <c r="D393" s="316"/>
      <c r="E393" s="315"/>
      <c r="F393" s="315"/>
      <c r="G393" s="315"/>
      <c r="H393" s="315"/>
      <c r="I393" s="315"/>
      <c r="J393" s="315"/>
      <c r="K393" s="315"/>
      <c r="L393" s="315"/>
      <c r="M393" s="315"/>
      <c r="N393" s="315"/>
      <c r="O393" s="315"/>
      <c r="P393" s="315"/>
      <c r="Q393" s="315"/>
      <c r="R393" s="315"/>
      <c r="S393" s="315"/>
      <c r="T393" s="315"/>
      <c r="U393" s="315"/>
    </row>
    <row r="394" spans="4:21" s="312" customFormat="1" ht="12" customHeight="1" x14ac:dyDescent="0.2">
      <c r="D394" s="316"/>
      <c r="E394" s="315"/>
      <c r="F394" s="315"/>
      <c r="G394" s="315"/>
      <c r="H394" s="315"/>
      <c r="I394" s="315"/>
      <c r="J394" s="315"/>
      <c r="K394" s="315"/>
      <c r="L394" s="315"/>
      <c r="M394" s="315"/>
      <c r="N394" s="315"/>
      <c r="O394" s="315"/>
      <c r="P394" s="315"/>
      <c r="Q394" s="315"/>
      <c r="R394" s="315"/>
      <c r="S394" s="315"/>
      <c r="T394" s="315"/>
      <c r="U394" s="315"/>
    </row>
    <row r="395" spans="4:21" s="312" customFormat="1" ht="12" customHeight="1" x14ac:dyDescent="0.2">
      <c r="D395" s="316"/>
      <c r="E395" s="315"/>
      <c r="F395" s="315"/>
      <c r="G395" s="315"/>
      <c r="H395" s="315"/>
      <c r="I395" s="315"/>
      <c r="J395" s="315"/>
      <c r="K395" s="315"/>
      <c r="L395" s="315"/>
      <c r="M395" s="315"/>
      <c r="N395" s="315"/>
      <c r="O395" s="315"/>
      <c r="P395" s="315"/>
      <c r="Q395" s="315"/>
      <c r="R395" s="315"/>
      <c r="S395" s="315"/>
      <c r="T395" s="315"/>
      <c r="U395" s="315"/>
    </row>
    <row r="396" spans="4:21" s="312" customFormat="1" ht="12" customHeight="1" x14ac:dyDescent="0.2">
      <c r="D396" s="316"/>
      <c r="E396" s="315"/>
      <c r="F396" s="315"/>
      <c r="G396" s="315"/>
      <c r="H396" s="315"/>
      <c r="I396" s="315"/>
      <c r="J396" s="315"/>
      <c r="K396" s="315"/>
      <c r="L396" s="315"/>
      <c r="M396" s="315"/>
      <c r="N396" s="315"/>
      <c r="O396" s="315"/>
      <c r="P396" s="315"/>
      <c r="Q396" s="315"/>
      <c r="R396" s="315"/>
      <c r="S396" s="315"/>
      <c r="T396" s="315"/>
      <c r="U396" s="315"/>
    </row>
    <row r="397" spans="4:21" s="312" customFormat="1" ht="12" customHeight="1" x14ac:dyDescent="0.2">
      <c r="D397" s="316"/>
      <c r="E397" s="315"/>
      <c r="F397" s="315"/>
      <c r="G397" s="315"/>
      <c r="H397" s="315"/>
      <c r="I397" s="315"/>
      <c r="J397" s="315"/>
      <c r="K397" s="315"/>
      <c r="L397" s="315"/>
      <c r="M397" s="315"/>
      <c r="N397" s="315"/>
      <c r="O397" s="315"/>
      <c r="P397" s="315"/>
      <c r="Q397" s="315"/>
      <c r="R397" s="315"/>
      <c r="S397" s="315"/>
      <c r="T397" s="315"/>
      <c r="U397" s="315"/>
    </row>
    <row r="398" spans="4:21" s="312" customFormat="1" ht="12" customHeight="1" x14ac:dyDescent="0.2">
      <c r="D398" s="316"/>
      <c r="E398" s="315"/>
      <c r="F398" s="315"/>
      <c r="G398" s="315"/>
      <c r="H398" s="315"/>
      <c r="I398" s="315"/>
      <c r="J398" s="315"/>
      <c r="K398" s="315"/>
      <c r="L398" s="315"/>
      <c r="M398" s="315"/>
      <c r="N398" s="315"/>
      <c r="O398" s="315"/>
      <c r="P398" s="315"/>
      <c r="Q398" s="315"/>
      <c r="R398" s="315"/>
      <c r="S398" s="315"/>
      <c r="T398" s="315"/>
      <c r="U398" s="315"/>
    </row>
    <row r="399" spans="4:21" s="312" customFormat="1" ht="12" customHeight="1" x14ac:dyDescent="0.2">
      <c r="D399" s="316"/>
      <c r="E399" s="315"/>
      <c r="F399" s="315"/>
      <c r="G399" s="315"/>
      <c r="H399" s="315"/>
      <c r="I399" s="315"/>
      <c r="J399" s="315"/>
      <c r="K399" s="315"/>
      <c r="L399" s="315"/>
      <c r="M399" s="315"/>
      <c r="N399" s="315"/>
      <c r="O399" s="315"/>
      <c r="P399" s="315"/>
      <c r="Q399" s="315"/>
      <c r="R399" s="315"/>
      <c r="S399" s="315"/>
      <c r="T399" s="315"/>
      <c r="U399" s="315"/>
    </row>
    <row r="400" spans="4:21" s="312" customFormat="1" ht="12" customHeight="1" x14ac:dyDescent="0.2">
      <c r="D400" s="316"/>
      <c r="E400" s="315"/>
      <c r="F400" s="315"/>
      <c r="G400" s="315"/>
      <c r="H400" s="315"/>
      <c r="I400" s="315"/>
      <c r="J400" s="315"/>
      <c r="K400" s="315"/>
      <c r="L400" s="315"/>
      <c r="M400" s="315"/>
      <c r="N400" s="315"/>
      <c r="O400" s="315"/>
      <c r="P400" s="315"/>
      <c r="Q400" s="315"/>
      <c r="R400" s="315"/>
      <c r="S400" s="315"/>
      <c r="T400" s="315"/>
      <c r="U400" s="315"/>
    </row>
    <row r="401" spans="4:21" s="312" customFormat="1" ht="12" customHeight="1" x14ac:dyDescent="0.2">
      <c r="D401" s="316"/>
      <c r="E401" s="315"/>
      <c r="F401" s="315"/>
      <c r="G401" s="315"/>
      <c r="H401" s="315"/>
      <c r="I401" s="315"/>
      <c r="J401" s="315"/>
      <c r="K401" s="315"/>
      <c r="L401" s="315"/>
      <c r="M401" s="315"/>
      <c r="N401" s="315"/>
      <c r="O401" s="315"/>
      <c r="P401" s="315"/>
      <c r="Q401" s="315"/>
      <c r="R401" s="315"/>
      <c r="S401" s="315"/>
      <c r="T401" s="315"/>
      <c r="U401" s="315"/>
    </row>
    <row r="402" spans="4:21" s="312" customFormat="1" ht="12" customHeight="1" x14ac:dyDescent="0.2">
      <c r="D402" s="316"/>
      <c r="E402" s="315"/>
      <c r="F402" s="315"/>
      <c r="G402" s="315"/>
      <c r="H402" s="315"/>
      <c r="I402" s="315"/>
      <c r="J402" s="315"/>
      <c r="K402" s="315"/>
      <c r="L402" s="315"/>
      <c r="M402" s="315"/>
      <c r="N402" s="315"/>
      <c r="O402" s="315"/>
      <c r="P402" s="315"/>
      <c r="Q402" s="315"/>
      <c r="R402" s="315"/>
      <c r="S402" s="315"/>
      <c r="T402" s="315"/>
      <c r="U402" s="315"/>
    </row>
    <row r="403" spans="4:21" s="312" customFormat="1" ht="12" customHeight="1" x14ac:dyDescent="0.2">
      <c r="D403" s="316"/>
      <c r="E403" s="315"/>
      <c r="F403" s="315"/>
      <c r="G403" s="315"/>
      <c r="H403" s="315"/>
      <c r="I403" s="315"/>
      <c r="J403" s="315"/>
      <c r="K403" s="315"/>
      <c r="L403" s="315"/>
      <c r="M403" s="315"/>
      <c r="N403" s="315"/>
      <c r="O403" s="315"/>
      <c r="P403" s="315"/>
      <c r="Q403" s="315"/>
      <c r="R403" s="315"/>
      <c r="S403" s="315"/>
      <c r="T403" s="315"/>
      <c r="U403" s="315"/>
    </row>
    <row r="404" spans="4:21" s="312" customFormat="1" ht="12" customHeight="1" x14ac:dyDescent="0.2">
      <c r="D404" s="316"/>
      <c r="E404" s="315"/>
      <c r="F404" s="315"/>
      <c r="G404" s="315"/>
      <c r="H404" s="315"/>
      <c r="I404" s="315"/>
      <c r="J404" s="315"/>
      <c r="K404" s="315"/>
      <c r="L404" s="315"/>
      <c r="M404" s="315"/>
      <c r="N404" s="315"/>
      <c r="O404" s="315"/>
      <c r="P404" s="315"/>
      <c r="Q404" s="315"/>
      <c r="R404" s="315"/>
      <c r="S404" s="315"/>
      <c r="T404" s="315"/>
      <c r="U404" s="315"/>
    </row>
    <row r="405" spans="4:21" s="312" customFormat="1" ht="12" customHeight="1" x14ac:dyDescent="0.2">
      <c r="D405" s="316"/>
      <c r="E405" s="315"/>
      <c r="F405" s="315"/>
      <c r="G405" s="315"/>
      <c r="H405" s="315"/>
      <c r="I405" s="315"/>
      <c r="J405" s="315"/>
      <c r="K405" s="315"/>
      <c r="L405" s="315"/>
      <c r="M405" s="315"/>
      <c r="N405" s="315"/>
      <c r="O405" s="315"/>
      <c r="P405" s="315"/>
      <c r="Q405" s="315"/>
      <c r="R405" s="315"/>
      <c r="S405" s="315"/>
      <c r="T405" s="315"/>
      <c r="U405" s="315"/>
    </row>
    <row r="406" spans="4:21" s="312" customFormat="1" ht="12" customHeight="1" x14ac:dyDescent="0.2">
      <c r="D406" s="316"/>
      <c r="E406" s="315"/>
      <c r="F406" s="315"/>
      <c r="G406" s="315"/>
      <c r="H406" s="315"/>
      <c r="I406" s="315"/>
      <c r="J406" s="315"/>
      <c r="K406" s="315"/>
      <c r="L406" s="315"/>
      <c r="M406" s="315"/>
      <c r="N406" s="315"/>
      <c r="O406" s="315"/>
      <c r="P406" s="315"/>
      <c r="Q406" s="315"/>
      <c r="R406" s="315"/>
      <c r="S406" s="315"/>
      <c r="T406" s="315"/>
      <c r="U406" s="315"/>
    </row>
    <row r="407" spans="4:21" s="312" customFormat="1" ht="12" customHeight="1" x14ac:dyDescent="0.2">
      <c r="D407" s="316"/>
      <c r="E407" s="315"/>
      <c r="F407" s="315"/>
      <c r="G407" s="315"/>
      <c r="H407" s="315"/>
      <c r="I407" s="315"/>
      <c r="J407" s="315"/>
      <c r="K407" s="315"/>
      <c r="L407" s="315"/>
      <c r="M407" s="315"/>
      <c r="N407" s="315"/>
      <c r="O407" s="315"/>
      <c r="P407" s="315"/>
      <c r="Q407" s="315"/>
      <c r="R407" s="315"/>
      <c r="S407" s="315"/>
      <c r="T407" s="315"/>
      <c r="U407" s="315"/>
    </row>
    <row r="408" spans="4:21" s="312" customFormat="1" ht="12" customHeight="1" x14ac:dyDescent="0.2">
      <c r="D408" s="316"/>
      <c r="E408" s="315"/>
      <c r="F408" s="315"/>
      <c r="G408" s="315"/>
      <c r="H408" s="315"/>
      <c r="I408" s="315"/>
      <c r="J408" s="315"/>
      <c r="K408" s="315"/>
      <c r="L408" s="315"/>
      <c r="M408" s="315"/>
      <c r="N408" s="315"/>
      <c r="O408" s="315"/>
      <c r="P408" s="315"/>
      <c r="Q408" s="315"/>
      <c r="R408" s="315"/>
      <c r="S408" s="315"/>
      <c r="T408" s="315"/>
      <c r="U408" s="315"/>
    </row>
    <row r="409" spans="4:21" s="312" customFormat="1" ht="12" customHeight="1" x14ac:dyDescent="0.2">
      <c r="D409" s="316"/>
      <c r="E409" s="315"/>
      <c r="F409" s="315"/>
      <c r="G409" s="315"/>
      <c r="H409" s="315"/>
      <c r="I409" s="315"/>
      <c r="J409" s="315"/>
      <c r="K409" s="315"/>
      <c r="L409" s="315"/>
      <c r="M409" s="315"/>
      <c r="N409" s="315"/>
      <c r="O409" s="315"/>
      <c r="P409" s="315"/>
      <c r="Q409" s="315"/>
      <c r="R409" s="315"/>
      <c r="S409" s="315"/>
      <c r="T409" s="315"/>
      <c r="U409" s="315"/>
    </row>
    <row r="410" spans="4:21" s="312" customFormat="1" ht="12" customHeight="1" x14ac:dyDescent="0.2">
      <c r="D410" s="316"/>
      <c r="E410" s="315"/>
      <c r="F410" s="315"/>
      <c r="G410" s="315"/>
      <c r="H410" s="315"/>
      <c r="I410" s="315"/>
      <c r="J410" s="315"/>
      <c r="K410" s="315"/>
      <c r="L410" s="315"/>
      <c r="M410" s="315"/>
      <c r="N410" s="315"/>
      <c r="O410" s="315"/>
      <c r="P410" s="315"/>
      <c r="Q410" s="315"/>
      <c r="R410" s="315"/>
      <c r="S410" s="315"/>
      <c r="T410" s="315"/>
      <c r="U410" s="315"/>
    </row>
    <row r="411" spans="4:21" s="312" customFormat="1" ht="12" customHeight="1" x14ac:dyDescent="0.2">
      <c r="D411" s="316"/>
      <c r="E411" s="315"/>
      <c r="F411" s="315"/>
      <c r="G411" s="315"/>
      <c r="H411" s="315"/>
      <c r="I411" s="315"/>
      <c r="J411" s="315"/>
      <c r="K411" s="315"/>
      <c r="L411" s="315"/>
      <c r="M411" s="315"/>
      <c r="N411" s="315"/>
      <c r="O411" s="315"/>
      <c r="P411" s="315"/>
      <c r="Q411" s="315"/>
      <c r="R411" s="315"/>
      <c r="S411" s="315"/>
      <c r="T411" s="315"/>
      <c r="U411" s="315"/>
    </row>
    <row r="412" spans="4:21" s="312" customFormat="1" ht="12" customHeight="1" x14ac:dyDescent="0.2">
      <c r="D412" s="316"/>
      <c r="E412" s="315"/>
      <c r="F412" s="315"/>
      <c r="G412" s="315"/>
      <c r="H412" s="315"/>
      <c r="I412" s="315"/>
      <c r="J412" s="315"/>
      <c r="K412" s="315"/>
      <c r="L412" s="315"/>
      <c r="M412" s="315"/>
      <c r="N412" s="315"/>
      <c r="O412" s="315"/>
      <c r="P412" s="315"/>
      <c r="Q412" s="315"/>
      <c r="R412" s="315"/>
      <c r="S412" s="315"/>
      <c r="T412" s="315"/>
      <c r="U412" s="315"/>
    </row>
    <row r="413" spans="4:21" s="312" customFormat="1" ht="12" customHeight="1" x14ac:dyDescent="0.2">
      <c r="D413" s="316"/>
      <c r="E413" s="315"/>
      <c r="F413" s="315"/>
      <c r="G413" s="315"/>
      <c r="H413" s="315"/>
      <c r="I413" s="315"/>
      <c r="J413" s="315"/>
      <c r="K413" s="315"/>
      <c r="L413" s="315"/>
      <c r="M413" s="315"/>
      <c r="N413" s="315"/>
      <c r="O413" s="315"/>
      <c r="P413" s="315"/>
      <c r="Q413" s="315"/>
      <c r="R413" s="315"/>
      <c r="S413" s="315"/>
      <c r="T413" s="315"/>
      <c r="U413" s="315"/>
    </row>
    <row r="414" spans="4:21" s="312" customFormat="1" ht="12" customHeight="1" x14ac:dyDescent="0.2">
      <c r="D414" s="316"/>
      <c r="E414" s="315"/>
      <c r="F414" s="315"/>
      <c r="G414" s="315"/>
      <c r="H414" s="315"/>
      <c r="I414" s="315"/>
      <c r="J414" s="315"/>
      <c r="K414" s="315"/>
      <c r="L414" s="315"/>
      <c r="M414" s="315"/>
      <c r="N414" s="315"/>
      <c r="O414" s="315"/>
      <c r="P414" s="315"/>
      <c r="Q414" s="315"/>
      <c r="R414" s="315"/>
      <c r="S414" s="315"/>
      <c r="T414" s="315"/>
      <c r="U414" s="315"/>
    </row>
    <row r="415" spans="4:21" s="312" customFormat="1" ht="12" customHeight="1" x14ac:dyDescent="0.2">
      <c r="D415" s="316"/>
      <c r="E415" s="315"/>
      <c r="F415" s="315"/>
      <c r="G415" s="315"/>
      <c r="H415" s="315"/>
      <c r="I415" s="315"/>
      <c r="J415" s="315"/>
      <c r="K415" s="315"/>
      <c r="L415" s="315"/>
      <c r="M415" s="315"/>
      <c r="N415" s="315"/>
      <c r="O415" s="315"/>
      <c r="P415" s="315"/>
      <c r="Q415" s="315"/>
      <c r="R415" s="315"/>
      <c r="S415" s="315"/>
      <c r="T415" s="315"/>
      <c r="U415" s="315"/>
    </row>
    <row r="416" spans="4:21" s="312" customFormat="1" ht="12" customHeight="1" x14ac:dyDescent="0.2">
      <c r="D416" s="316"/>
      <c r="E416" s="315"/>
      <c r="F416" s="315"/>
      <c r="G416" s="315"/>
      <c r="H416" s="315"/>
      <c r="I416" s="315"/>
      <c r="J416" s="315"/>
      <c r="K416" s="315"/>
      <c r="L416" s="315"/>
      <c r="M416" s="315"/>
      <c r="N416" s="315"/>
      <c r="O416" s="315"/>
      <c r="P416" s="315"/>
      <c r="Q416" s="315"/>
      <c r="R416" s="315"/>
      <c r="S416" s="315"/>
      <c r="T416" s="315"/>
      <c r="U416" s="315"/>
    </row>
    <row r="417" spans="4:21" s="312" customFormat="1" ht="12" customHeight="1" x14ac:dyDescent="0.2">
      <c r="D417" s="316"/>
      <c r="E417" s="315"/>
      <c r="F417" s="315"/>
      <c r="G417" s="315"/>
      <c r="H417" s="315"/>
      <c r="I417" s="315"/>
      <c r="J417" s="315"/>
      <c r="K417" s="315"/>
      <c r="L417" s="315"/>
      <c r="M417" s="315"/>
      <c r="N417" s="315"/>
      <c r="O417" s="315"/>
      <c r="P417" s="315"/>
      <c r="Q417" s="315"/>
      <c r="R417" s="315"/>
      <c r="S417" s="315"/>
      <c r="T417" s="315"/>
      <c r="U417" s="315"/>
    </row>
    <row r="418" spans="4:21" s="312" customFormat="1" ht="12" customHeight="1" x14ac:dyDescent="0.2">
      <c r="D418" s="316"/>
      <c r="E418" s="315"/>
      <c r="F418" s="315"/>
      <c r="G418" s="315"/>
      <c r="H418" s="315"/>
      <c r="I418" s="315"/>
      <c r="J418" s="315"/>
      <c r="K418" s="315"/>
      <c r="L418" s="315"/>
      <c r="M418" s="315"/>
      <c r="N418" s="315"/>
      <c r="O418" s="315"/>
      <c r="P418" s="315"/>
      <c r="Q418" s="315"/>
      <c r="R418" s="315"/>
      <c r="S418" s="315"/>
      <c r="T418" s="315"/>
      <c r="U418" s="315"/>
    </row>
    <row r="419" spans="4:21" s="312" customFormat="1" ht="12" customHeight="1" x14ac:dyDescent="0.2">
      <c r="D419" s="316"/>
      <c r="E419" s="315"/>
      <c r="F419" s="315"/>
      <c r="G419" s="315"/>
      <c r="H419" s="315"/>
      <c r="I419" s="315"/>
      <c r="J419" s="315"/>
      <c r="K419" s="315"/>
      <c r="L419" s="315"/>
      <c r="M419" s="315"/>
      <c r="N419" s="315"/>
      <c r="O419" s="315"/>
      <c r="P419" s="315"/>
      <c r="Q419" s="315"/>
      <c r="R419" s="315"/>
      <c r="S419" s="315"/>
      <c r="T419" s="315"/>
      <c r="U419" s="315"/>
    </row>
    <row r="420" spans="4:21" s="312" customFormat="1" ht="12" customHeight="1" x14ac:dyDescent="0.2">
      <c r="D420" s="316"/>
      <c r="E420" s="315"/>
      <c r="F420" s="315"/>
      <c r="G420" s="315"/>
      <c r="H420" s="315"/>
      <c r="I420" s="315"/>
      <c r="J420" s="315"/>
      <c r="K420" s="315"/>
      <c r="L420" s="315"/>
      <c r="M420" s="315"/>
      <c r="N420" s="315"/>
      <c r="O420" s="315"/>
      <c r="P420" s="315"/>
      <c r="Q420" s="315"/>
      <c r="R420" s="315"/>
      <c r="S420" s="315"/>
      <c r="T420" s="315"/>
      <c r="U420" s="315"/>
    </row>
    <row r="421" spans="4:21" s="312" customFormat="1" ht="12" customHeight="1" x14ac:dyDescent="0.2">
      <c r="D421" s="316"/>
      <c r="E421" s="315"/>
      <c r="F421" s="315"/>
      <c r="G421" s="315"/>
      <c r="H421" s="315"/>
      <c r="I421" s="315"/>
      <c r="J421" s="315"/>
      <c r="K421" s="315"/>
      <c r="L421" s="315"/>
      <c r="M421" s="315"/>
      <c r="N421" s="315"/>
      <c r="O421" s="315"/>
      <c r="P421" s="315"/>
      <c r="Q421" s="315"/>
      <c r="R421" s="315"/>
      <c r="S421" s="315"/>
      <c r="T421" s="315"/>
      <c r="U421" s="315"/>
    </row>
    <row r="422" spans="4:21" s="312" customFormat="1" ht="12" customHeight="1" x14ac:dyDescent="0.2">
      <c r="D422" s="316"/>
      <c r="E422" s="315"/>
      <c r="F422" s="315"/>
      <c r="G422" s="315"/>
      <c r="H422" s="315"/>
      <c r="I422" s="315"/>
      <c r="J422" s="315"/>
      <c r="K422" s="315"/>
      <c r="L422" s="315"/>
      <c r="M422" s="315"/>
      <c r="N422" s="315"/>
      <c r="O422" s="315"/>
      <c r="P422" s="315"/>
      <c r="Q422" s="315"/>
      <c r="R422" s="315"/>
      <c r="S422" s="315"/>
      <c r="T422" s="315"/>
      <c r="U422" s="315"/>
    </row>
    <row r="423" spans="4:21" s="312" customFormat="1" ht="12" customHeight="1" x14ac:dyDescent="0.2">
      <c r="D423" s="316"/>
      <c r="E423" s="315"/>
      <c r="F423" s="315"/>
      <c r="G423" s="315"/>
      <c r="H423" s="315"/>
      <c r="I423" s="315"/>
      <c r="J423" s="315"/>
      <c r="K423" s="315"/>
      <c r="L423" s="315"/>
      <c r="M423" s="315"/>
      <c r="N423" s="315"/>
      <c r="O423" s="315"/>
      <c r="P423" s="315"/>
      <c r="Q423" s="315"/>
      <c r="R423" s="315"/>
      <c r="S423" s="315"/>
      <c r="T423" s="315"/>
      <c r="U423" s="315"/>
    </row>
    <row r="424" spans="4:21" s="312" customFormat="1" ht="12" customHeight="1" x14ac:dyDescent="0.2">
      <c r="D424" s="316"/>
      <c r="E424" s="315"/>
      <c r="F424" s="315"/>
      <c r="G424" s="315"/>
      <c r="H424" s="315"/>
      <c r="I424" s="315"/>
      <c r="J424" s="315"/>
      <c r="K424" s="315"/>
      <c r="L424" s="315"/>
      <c r="M424" s="315"/>
      <c r="N424" s="315"/>
      <c r="O424" s="315"/>
      <c r="P424" s="315"/>
      <c r="Q424" s="315"/>
      <c r="R424" s="315"/>
      <c r="S424" s="315"/>
      <c r="T424" s="315"/>
      <c r="U424" s="315"/>
    </row>
    <row r="425" spans="4:21" s="312" customFormat="1" ht="12" customHeight="1" x14ac:dyDescent="0.2">
      <c r="D425" s="316"/>
      <c r="E425" s="315"/>
      <c r="F425" s="315"/>
      <c r="G425" s="315"/>
      <c r="H425" s="315"/>
      <c r="I425" s="315"/>
      <c r="J425" s="315"/>
      <c r="K425" s="315"/>
      <c r="L425" s="315"/>
      <c r="M425" s="315"/>
      <c r="N425" s="315"/>
      <c r="O425" s="315"/>
      <c r="P425" s="315"/>
      <c r="Q425" s="315"/>
      <c r="R425" s="315"/>
      <c r="S425" s="315"/>
      <c r="T425" s="315"/>
      <c r="U425" s="315"/>
    </row>
    <row r="426" spans="4:21" s="312" customFormat="1" ht="12" customHeight="1" x14ac:dyDescent="0.2">
      <c r="D426" s="316"/>
      <c r="E426" s="315"/>
      <c r="F426" s="315"/>
      <c r="G426" s="315"/>
      <c r="H426" s="315"/>
      <c r="I426" s="315"/>
      <c r="J426" s="315"/>
      <c r="K426" s="315"/>
      <c r="L426" s="315"/>
      <c r="M426" s="315"/>
      <c r="N426" s="315"/>
      <c r="O426" s="315"/>
      <c r="P426" s="315"/>
      <c r="Q426" s="315"/>
      <c r="R426" s="315"/>
      <c r="S426" s="315"/>
      <c r="T426" s="315"/>
      <c r="U426" s="315"/>
    </row>
    <row r="427" spans="4:21" s="312" customFormat="1" ht="12" customHeight="1" x14ac:dyDescent="0.2">
      <c r="D427" s="316"/>
      <c r="E427" s="315"/>
      <c r="F427" s="315"/>
      <c r="G427" s="315"/>
      <c r="H427" s="315"/>
      <c r="I427" s="315"/>
      <c r="J427" s="315"/>
      <c r="K427" s="315"/>
      <c r="L427" s="315"/>
      <c r="M427" s="315"/>
      <c r="N427" s="315"/>
      <c r="O427" s="315"/>
      <c r="P427" s="315"/>
      <c r="Q427" s="315"/>
      <c r="R427" s="315"/>
      <c r="S427" s="315"/>
      <c r="T427" s="315"/>
      <c r="U427" s="315"/>
    </row>
    <row r="428" spans="4:21" s="312" customFormat="1" ht="12" customHeight="1" x14ac:dyDescent="0.2">
      <c r="D428" s="316"/>
      <c r="E428" s="315"/>
      <c r="F428" s="315"/>
      <c r="G428" s="315"/>
      <c r="H428" s="315"/>
      <c r="I428" s="315"/>
      <c r="J428" s="315"/>
      <c r="K428" s="315"/>
      <c r="L428" s="315"/>
      <c r="M428" s="315"/>
      <c r="N428" s="315"/>
      <c r="O428" s="315"/>
      <c r="P428" s="315"/>
      <c r="Q428" s="315"/>
      <c r="R428" s="315"/>
      <c r="S428" s="315"/>
      <c r="T428" s="315"/>
      <c r="U428" s="315"/>
    </row>
    <row r="429" spans="4:21" s="312" customFormat="1" ht="12" customHeight="1" x14ac:dyDescent="0.2">
      <c r="D429" s="316"/>
      <c r="E429" s="315"/>
      <c r="F429" s="315"/>
      <c r="G429" s="315"/>
      <c r="H429" s="315"/>
      <c r="I429" s="315"/>
      <c r="J429" s="315"/>
      <c r="K429" s="315"/>
      <c r="L429" s="315"/>
      <c r="M429" s="315"/>
      <c r="N429" s="315"/>
      <c r="O429" s="315"/>
      <c r="P429" s="315"/>
      <c r="Q429" s="315"/>
      <c r="R429" s="315"/>
      <c r="S429" s="315"/>
      <c r="T429" s="315"/>
      <c r="U429" s="315"/>
    </row>
    <row r="430" spans="4:21" s="312" customFormat="1" ht="12" customHeight="1" x14ac:dyDescent="0.2">
      <c r="D430" s="316"/>
      <c r="E430" s="315"/>
      <c r="F430" s="315"/>
      <c r="G430" s="315"/>
      <c r="H430" s="315"/>
      <c r="I430" s="315"/>
      <c r="J430" s="315"/>
      <c r="K430" s="315"/>
      <c r="L430" s="315"/>
      <c r="M430" s="315"/>
      <c r="N430" s="315"/>
      <c r="O430" s="315"/>
      <c r="P430" s="315"/>
      <c r="Q430" s="315"/>
      <c r="R430" s="315"/>
      <c r="S430" s="315"/>
      <c r="T430" s="315"/>
      <c r="U430" s="315"/>
    </row>
    <row r="431" spans="4:21" s="312" customFormat="1" ht="12" customHeight="1" x14ac:dyDescent="0.2">
      <c r="D431" s="316"/>
      <c r="E431" s="315"/>
      <c r="F431" s="315"/>
      <c r="G431" s="315"/>
      <c r="H431" s="315"/>
      <c r="I431" s="315"/>
      <c r="J431" s="315"/>
      <c r="K431" s="315"/>
      <c r="L431" s="315"/>
      <c r="M431" s="315"/>
      <c r="N431" s="315"/>
      <c r="O431" s="315"/>
      <c r="P431" s="315"/>
      <c r="Q431" s="315"/>
      <c r="R431" s="315"/>
      <c r="S431" s="315"/>
      <c r="T431" s="315"/>
      <c r="U431" s="315"/>
    </row>
    <row r="432" spans="4:21" s="312" customFormat="1" ht="12" customHeight="1" x14ac:dyDescent="0.2">
      <c r="D432" s="316"/>
      <c r="E432" s="315"/>
      <c r="F432" s="315"/>
      <c r="G432" s="315"/>
      <c r="H432" s="315"/>
      <c r="I432" s="315"/>
      <c r="J432" s="315"/>
      <c r="K432" s="315"/>
      <c r="L432" s="315"/>
      <c r="M432" s="315"/>
      <c r="N432" s="315"/>
      <c r="O432" s="315"/>
      <c r="P432" s="315"/>
      <c r="Q432" s="315"/>
      <c r="R432" s="315"/>
      <c r="S432" s="315"/>
      <c r="T432" s="315"/>
      <c r="U432" s="315"/>
    </row>
    <row r="433" spans="4:21" s="312" customFormat="1" ht="12" customHeight="1" x14ac:dyDescent="0.2">
      <c r="D433" s="316"/>
      <c r="E433" s="315"/>
      <c r="F433" s="315"/>
      <c r="G433" s="315"/>
      <c r="H433" s="315"/>
      <c r="I433" s="315"/>
      <c r="J433" s="315"/>
      <c r="K433" s="315"/>
      <c r="L433" s="315"/>
      <c r="M433" s="315"/>
      <c r="N433" s="315"/>
      <c r="O433" s="315"/>
      <c r="P433" s="315"/>
      <c r="Q433" s="315"/>
      <c r="R433" s="315"/>
      <c r="S433" s="315"/>
      <c r="T433" s="315"/>
      <c r="U433" s="315"/>
    </row>
    <row r="434" spans="4:21" s="312" customFormat="1" ht="12" customHeight="1" x14ac:dyDescent="0.2">
      <c r="D434" s="316"/>
      <c r="E434" s="315"/>
      <c r="F434" s="315"/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315"/>
      <c r="T434" s="315"/>
      <c r="U434" s="315"/>
    </row>
    <row r="435" spans="4:21" s="312" customFormat="1" ht="12" customHeight="1" x14ac:dyDescent="0.2">
      <c r="D435" s="316"/>
      <c r="E435" s="315"/>
      <c r="F435" s="315"/>
      <c r="G435" s="315"/>
      <c r="H435" s="315"/>
      <c r="I435" s="315"/>
      <c r="J435" s="315"/>
      <c r="K435" s="315"/>
      <c r="L435" s="315"/>
      <c r="M435" s="315"/>
      <c r="N435" s="315"/>
      <c r="O435" s="315"/>
      <c r="P435" s="315"/>
      <c r="Q435" s="315"/>
      <c r="R435" s="315"/>
      <c r="S435" s="315"/>
      <c r="T435" s="315"/>
      <c r="U435" s="315"/>
    </row>
    <row r="436" spans="4:21" s="312" customFormat="1" ht="12" customHeight="1" x14ac:dyDescent="0.2">
      <c r="D436" s="316"/>
      <c r="E436" s="315"/>
      <c r="F436" s="315"/>
      <c r="G436" s="315"/>
      <c r="H436" s="315"/>
      <c r="I436" s="315"/>
      <c r="J436" s="315"/>
      <c r="K436" s="315"/>
      <c r="L436" s="315"/>
      <c r="M436" s="315"/>
      <c r="N436" s="315"/>
      <c r="O436" s="315"/>
      <c r="P436" s="315"/>
      <c r="Q436" s="315"/>
      <c r="R436" s="315"/>
      <c r="S436" s="315"/>
      <c r="T436" s="315"/>
      <c r="U436" s="315"/>
    </row>
    <row r="437" spans="4:21" s="312" customFormat="1" ht="12" customHeight="1" x14ac:dyDescent="0.2">
      <c r="D437" s="316"/>
      <c r="E437" s="315"/>
      <c r="F437" s="315"/>
      <c r="G437" s="315"/>
      <c r="H437" s="315"/>
      <c r="I437" s="315"/>
      <c r="J437" s="315"/>
      <c r="K437" s="315"/>
      <c r="L437" s="315"/>
      <c r="M437" s="315"/>
      <c r="N437" s="315"/>
      <c r="O437" s="315"/>
      <c r="P437" s="315"/>
      <c r="Q437" s="315"/>
      <c r="R437" s="315"/>
      <c r="S437" s="315"/>
      <c r="T437" s="315"/>
      <c r="U437" s="315"/>
    </row>
    <row r="438" spans="4:21" s="312" customFormat="1" ht="12" customHeight="1" x14ac:dyDescent="0.2">
      <c r="D438" s="316"/>
      <c r="E438" s="315"/>
      <c r="F438" s="315"/>
      <c r="G438" s="315"/>
      <c r="H438" s="315"/>
      <c r="I438" s="315"/>
      <c r="J438" s="315"/>
      <c r="K438" s="315"/>
      <c r="L438" s="315"/>
      <c r="M438" s="315"/>
      <c r="N438" s="315"/>
      <c r="O438" s="315"/>
      <c r="P438" s="315"/>
      <c r="Q438" s="315"/>
      <c r="R438" s="315"/>
      <c r="S438" s="315"/>
      <c r="T438" s="315"/>
      <c r="U438" s="315"/>
    </row>
    <row r="439" spans="4:21" s="312" customFormat="1" ht="12" customHeight="1" x14ac:dyDescent="0.2">
      <c r="D439" s="316"/>
      <c r="E439" s="315"/>
      <c r="F439" s="315"/>
      <c r="G439" s="315"/>
      <c r="H439" s="315"/>
      <c r="I439" s="315"/>
      <c r="J439" s="315"/>
      <c r="K439" s="315"/>
      <c r="L439" s="315"/>
      <c r="M439" s="315"/>
      <c r="N439" s="315"/>
      <c r="O439" s="315"/>
      <c r="P439" s="315"/>
      <c r="Q439" s="315"/>
      <c r="R439" s="315"/>
      <c r="S439" s="315"/>
      <c r="T439" s="315"/>
      <c r="U439" s="315"/>
    </row>
    <row r="440" spans="4:21" s="312" customFormat="1" ht="12" customHeight="1" x14ac:dyDescent="0.2">
      <c r="D440" s="316"/>
      <c r="E440" s="315"/>
      <c r="F440" s="315"/>
      <c r="G440" s="315"/>
      <c r="H440" s="315"/>
      <c r="I440" s="315"/>
      <c r="J440" s="315"/>
      <c r="K440" s="315"/>
      <c r="L440" s="315"/>
      <c r="M440" s="315"/>
      <c r="N440" s="315"/>
      <c r="O440" s="315"/>
      <c r="P440" s="315"/>
      <c r="Q440" s="315"/>
      <c r="R440" s="315"/>
      <c r="S440" s="315"/>
      <c r="T440" s="315"/>
      <c r="U440" s="315"/>
    </row>
    <row r="441" spans="4:21" s="312" customFormat="1" ht="12" customHeight="1" x14ac:dyDescent="0.2">
      <c r="D441" s="316"/>
      <c r="E441" s="315"/>
      <c r="F441" s="315"/>
      <c r="G441" s="315"/>
      <c r="H441" s="315"/>
      <c r="I441" s="315"/>
      <c r="J441" s="315"/>
      <c r="K441" s="315"/>
      <c r="L441" s="315"/>
      <c r="M441" s="315"/>
      <c r="N441" s="315"/>
      <c r="O441" s="315"/>
      <c r="P441" s="315"/>
      <c r="Q441" s="315"/>
      <c r="R441" s="315"/>
      <c r="S441" s="315"/>
      <c r="T441" s="315"/>
      <c r="U441" s="315"/>
    </row>
    <row r="442" spans="4:21" s="312" customFormat="1" ht="12" customHeight="1" x14ac:dyDescent="0.2">
      <c r="D442" s="316"/>
      <c r="E442" s="315"/>
      <c r="F442" s="315"/>
      <c r="G442" s="315"/>
      <c r="H442" s="315"/>
      <c r="I442" s="315"/>
      <c r="J442" s="315"/>
      <c r="K442" s="315"/>
      <c r="L442" s="315"/>
      <c r="M442" s="315"/>
      <c r="N442" s="315"/>
      <c r="O442" s="315"/>
      <c r="P442" s="315"/>
      <c r="Q442" s="315"/>
      <c r="R442" s="315"/>
      <c r="S442" s="315"/>
      <c r="T442" s="315"/>
      <c r="U442" s="315"/>
    </row>
    <row r="443" spans="4:21" s="312" customFormat="1" ht="12" customHeight="1" x14ac:dyDescent="0.2">
      <c r="D443" s="316"/>
      <c r="E443" s="315"/>
      <c r="F443" s="315"/>
      <c r="G443" s="315"/>
      <c r="H443" s="315"/>
      <c r="I443" s="315"/>
      <c r="J443" s="315"/>
      <c r="K443" s="315"/>
      <c r="L443" s="315"/>
      <c r="M443" s="315"/>
      <c r="N443" s="315"/>
      <c r="O443" s="315"/>
      <c r="P443" s="315"/>
      <c r="Q443" s="315"/>
      <c r="R443" s="315"/>
      <c r="S443" s="315"/>
      <c r="T443" s="315"/>
      <c r="U443" s="315"/>
    </row>
    <row r="444" spans="4:21" s="312" customFormat="1" ht="12" customHeight="1" x14ac:dyDescent="0.2">
      <c r="D444" s="316"/>
      <c r="E444" s="315"/>
      <c r="F444" s="315"/>
      <c r="G444" s="315"/>
      <c r="H444" s="315"/>
      <c r="I444" s="315"/>
      <c r="J444" s="315"/>
      <c r="K444" s="315"/>
      <c r="L444" s="315"/>
      <c r="M444" s="315"/>
      <c r="N444" s="315"/>
      <c r="O444" s="315"/>
      <c r="P444" s="315"/>
      <c r="Q444" s="315"/>
      <c r="R444" s="315"/>
      <c r="S444" s="315"/>
      <c r="T444" s="315"/>
      <c r="U444" s="315"/>
    </row>
    <row r="445" spans="4:21" s="312" customFormat="1" ht="12" customHeight="1" x14ac:dyDescent="0.2">
      <c r="D445" s="316"/>
      <c r="E445" s="315"/>
      <c r="F445" s="315"/>
      <c r="G445" s="315"/>
      <c r="H445" s="315"/>
      <c r="I445" s="315"/>
      <c r="J445" s="315"/>
      <c r="K445" s="315"/>
      <c r="L445" s="315"/>
      <c r="M445" s="315"/>
      <c r="N445" s="315"/>
      <c r="O445" s="315"/>
      <c r="P445" s="315"/>
      <c r="Q445" s="315"/>
      <c r="R445" s="315"/>
      <c r="S445" s="315"/>
      <c r="T445" s="315"/>
      <c r="U445" s="315"/>
    </row>
    <row r="446" spans="4:21" s="312" customFormat="1" ht="12" customHeight="1" x14ac:dyDescent="0.2">
      <c r="D446" s="316"/>
      <c r="E446" s="315"/>
      <c r="F446" s="315"/>
      <c r="G446" s="315"/>
      <c r="H446" s="315"/>
      <c r="I446" s="315"/>
      <c r="J446" s="315"/>
      <c r="K446" s="315"/>
      <c r="L446" s="315"/>
      <c r="M446" s="315"/>
      <c r="N446" s="315"/>
      <c r="O446" s="315"/>
      <c r="P446" s="315"/>
      <c r="Q446" s="315"/>
      <c r="R446" s="315"/>
      <c r="S446" s="315"/>
      <c r="T446" s="315"/>
      <c r="U446" s="315"/>
    </row>
    <row r="447" spans="4:21" s="312" customFormat="1" ht="12" customHeight="1" x14ac:dyDescent="0.2">
      <c r="D447" s="316"/>
      <c r="E447" s="315"/>
      <c r="F447" s="315"/>
      <c r="G447" s="315"/>
      <c r="H447" s="315"/>
      <c r="I447" s="315"/>
      <c r="J447" s="315"/>
      <c r="K447" s="315"/>
      <c r="L447" s="315"/>
      <c r="M447" s="315"/>
      <c r="N447" s="315"/>
      <c r="O447" s="315"/>
      <c r="P447" s="315"/>
      <c r="Q447" s="315"/>
      <c r="R447" s="315"/>
      <c r="S447" s="315"/>
      <c r="T447" s="315"/>
      <c r="U447" s="315"/>
    </row>
    <row r="448" spans="4:21" s="312" customFormat="1" ht="12" customHeight="1" x14ac:dyDescent="0.2">
      <c r="D448" s="316"/>
      <c r="E448" s="315"/>
      <c r="F448" s="315"/>
      <c r="G448" s="315"/>
      <c r="H448" s="315"/>
      <c r="I448" s="315"/>
      <c r="J448" s="315"/>
      <c r="K448" s="315"/>
      <c r="L448" s="315"/>
      <c r="M448" s="315"/>
      <c r="N448" s="315"/>
      <c r="O448" s="315"/>
      <c r="P448" s="315"/>
      <c r="Q448" s="315"/>
      <c r="R448" s="315"/>
      <c r="S448" s="315"/>
      <c r="T448" s="315"/>
      <c r="U448" s="315"/>
    </row>
    <row r="449" spans="4:21" s="312" customFormat="1" ht="12" customHeight="1" x14ac:dyDescent="0.2">
      <c r="D449" s="316"/>
      <c r="E449" s="315"/>
      <c r="F449" s="315"/>
      <c r="G449" s="315"/>
      <c r="H449" s="315"/>
      <c r="I449" s="315"/>
      <c r="J449" s="315"/>
      <c r="K449" s="315"/>
      <c r="L449" s="315"/>
      <c r="M449" s="315"/>
      <c r="N449" s="315"/>
      <c r="O449" s="315"/>
      <c r="P449" s="315"/>
      <c r="Q449" s="315"/>
      <c r="R449" s="315"/>
      <c r="S449" s="315"/>
      <c r="T449" s="315"/>
      <c r="U449" s="315"/>
    </row>
    <row r="450" spans="4:21" s="312" customFormat="1" ht="12" customHeight="1" x14ac:dyDescent="0.2">
      <c r="D450" s="316"/>
      <c r="E450" s="315"/>
      <c r="F450" s="315"/>
      <c r="G450" s="315"/>
      <c r="H450" s="315"/>
      <c r="I450" s="315"/>
      <c r="J450" s="315"/>
      <c r="K450" s="315"/>
      <c r="L450" s="315"/>
      <c r="M450" s="315"/>
      <c r="N450" s="315"/>
      <c r="O450" s="315"/>
      <c r="P450" s="315"/>
      <c r="Q450" s="315"/>
      <c r="R450" s="315"/>
      <c r="S450" s="315"/>
      <c r="T450" s="315"/>
      <c r="U450" s="315"/>
    </row>
    <row r="451" spans="4:21" s="312" customFormat="1" ht="12" customHeight="1" x14ac:dyDescent="0.2">
      <c r="D451" s="316"/>
      <c r="E451" s="315"/>
      <c r="F451" s="315"/>
      <c r="G451" s="315"/>
      <c r="H451" s="315"/>
      <c r="I451" s="315"/>
      <c r="J451" s="315"/>
      <c r="K451" s="315"/>
      <c r="L451" s="315"/>
      <c r="M451" s="315"/>
      <c r="N451" s="315"/>
      <c r="O451" s="315"/>
      <c r="P451" s="315"/>
      <c r="Q451" s="315"/>
      <c r="R451" s="315"/>
      <c r="S451" s="315"/>
      <c r="T451" s="315"/>
      <c r="U451" s="315"/>
    </row>
    <row r="452" spans="4:21" s="312" customFormat="1" ht="12" customHeight="1" x14ac:dyDescent="0.2">
      <c r="D452" s="316"/>
      <c r="E452" s="315"/>
      <c r="F452" s="315"/>
      <c r="G452" s="315"/>
      <c r="H452" s="315"/>
      <c r="I452" s="315"/>
      <c r="J452" s="315"/>
      <c r="K452" s="315"/>
      <c r="L452" s="315"/>
      <c r="M452" s="315"/>
      <c r="N452" s="315"/>
      <c r="O452" s="315"/>
      <c r="P452" s="315"/>
      <c r="Q452" s="315"/>
      <c r="R452" s="315"/>
      <c r="S452" s="315"/>
      <c r="T452" s="315"/>
      <c r="U452" s="315"/>
    </row>
    <row r="453" spans="4:21" s="312" customFormat="1" ht="12" customHeight="1" x14ac:dyDescent="0.2">
      <c r="D453" s="316"/>
      <c r="E453" s="315"/>
      <c r="F453" s="315"/>
      <c r="G453" s="315"/>
      <c r="H453" s="315"/>
      <c r="I453" s="315"/>
      <c r="J453" s="315"/>
      <c r="K453" s="315"/>
      <c r="L453" s="315"/>
      <c r="M453" s="315"/>
      <c r="N453" s="315"/>
      <c r="O453" s="315"/>
      <c r="P453" s="315"/>
      <c r="Q453" s="315"/>
      <c r="R453" s="315"/>
      <c r="S453" s="315"/>
      <c r="T453" s="315"/>
      <c r="U453" s="315"/>
    </row>
    <row r="454" spans="4:21" s="312" customFormat="1" ht="12" customHeight="1" x14ac:dyDescent="0.2">
      <c r="D454" s="316"/>
      <c r="E454" s="315"/>
      <c r="F454" s="315"/>
      <c r="G454" s="315"/>
      <c r="H454" s="315"/>
      <c r="I454" s="315"/>
      <c r="J454" s="315"/>
      <c r="K454" s="315"/>
      <c r="L454" s="315"/>
      <c r="M454" s="315"/>
      <c r="N454" s="315"/>
      <c r="O454" s="315"/>
      <c r="P454" s="315"/>
      <c r="Q454" s="315"/>
      <c r="R454" s="315"/>
      <c r="S454" s="315"/>
      <c r="T454" s="315"/>
      <c r="U454" s="315"/>
    </row>
    <row r="455" spans="4:21" s="312" customFormat="1" ht="12" customHeight="1" x14ac:dyDescent="0.2">
      <c r="D455" s="316"/>
      <c r="E455" s="315"/>
      <c r="F455" s="315"/>
      <c r="G455" s="315"/>
      <c r="H455" s="315"/>
      <c r="I455" s="315"/>
      <c r="J455" s="315"/>
      <c r="K455" s="315"/>
      <c r="L455" s="315"/>
      <c r="M455" s="315"/>
      <c r="N455" s="315"/>
      <c r="O455" s="315"/>
      <c r="P455" s="315"/>
      <c r="Q455" s="315"/>
      <c r="R455" s="315"/>
      <c r="S455" s="315"/>
      <c r="T455" s="315"/>
      <c r="U455" s="315"/>
    </row>
    <row r="456" spans="4:21" s="312" customFormat="1" ht="12" customHeight="1" x14ac:dyDescent="0.2">
      <c r="D456" s="316"/>
      <c r="E456" s="315"/>
      <c r="F456" s="315"/>
      <c r="G456" s="315"/>
      <c r="H456" s="315"/>
      <c r="I456" s="315"/>
      <c r="J456" s="315"/>
      <c r="K456" s="315"/>
      <c r="L456" s="315"/>
      <c r="M456" s="315"/>
      <c r="N456" s="315"/>
      <c r="O456" s="315"/>
      <c r="P456" s="315"/>
      <c r="Q456" s="315"/>
      <c r="R456" s="315"/>
      <c r="S456" s="315"/>
      <c r="T456" s="315"/>
      <c r="U456" s="315"/>
    </row>
    <row r="457" spans="4:21" s="312" customFormat="1" ht="12" customHeight="1" x14ac:dyDescent="0.2">
      <c r="D457" s="316"/>
      <c r="E457" s="315"/>
      <c r="F457" s="315"/>
      <c r="G457" s="315"/>
      <c r="H457" s="315"/>
      <c r="I457" s="315"/>
      <c r="J457" s="315"/>
      <c r="K457" s="315"/>
      <c r="L457" s="315"/>
      <c r="M457" s="315"/>
      <c r="N457" s="315"/>
      <c r="O457" s="315"/>
      <c r="P457" s="315"/>
      <c r="Q457" s="315"/>
      <c r="R457" s="315"/>
      <c r="S457" s="315"/>
      <c r="T457" s="315"/>
      <c r="U457" s="315"/>
    </row>
    <row r="458" spans="4:21" s="312" customFormat="1" ht="12" customHeight="1" x14ac:dyDescent="0.2">
      <c r="D458" s="316"/>
      <c r="E458" s="315"/>
      <c r="F458" s="315"/>
      <c r="G458" s="315"/>
      <c r="H458" s="315"/>
      <c r="I458" s="315"/>
      <c r="J458" s="315"/>
      <c r="K458" s="315"/>
      <c r="L458" s="315"/>
      <c r="M458" s="315"/>
      <c r="N458" s="315"/>
      <c r="O458" s="315"/>
      <c r="P458" s="315"/>
      <c r="Q458" s="315"/>
      <c r="R458" s="315"/>
      <c r="S458" s="315"/>
      <c r="T458" s="315"/>
      <c r="U458" s="315"/>
    </row>
    <row r="459" spans="4:21" s="312" customFormat="1" ht="12" customHeight="1" x14ac:dyDescent="0.2">
      <c r="D459" s="316"/>
      <c r="E459" s="315"/>
      <c r="F459" s="315"/>
      <c r="G459" s="315"/>
      <c r="H459" s="315"/>
      <c r="I459" s="315"/>
      <c r="J459" s="315"/>
      <c r="K459" s="315"/>
      <c r="L459" s="315"/>
      <c r="M459" s="315"/>
      <c r="N459" s="315"/>
      <c r="O459" s="315"/>
      <c r="P459" s="315"/>
      <c r="Q459" s="315"/>
      <c r="R459" s="315"/>
      <c r="S459" s="315"/>
      <c r="T459" s="315"/>
      <c r="U459" s="315"/>
    </row>
    <row r="460" spans="4:21" s="312" customFormat="1" ht="12" customHeight="1" x14ac:dyDescent="0.2">
      <c r="D460" s="316"/>
      <c r="E460" s="315"/>
      <c r="F460" s="315"/>
      <c r="G460" s="315"/>
      <c r="H460" s="315"/>
      <c r="I460" s="315"/>
      <c r="J460" s="315"/>
      <c r="K460" s="315"/>
      <c r="L460" s="315"/>
      <c r="M460" s="315"/>
      <c r="N460" s="315"/>
      <c r="O460" s="315"/>
      <c r="P460" s="315"/>
      <c r="Q460" s="315"/>
      <c r="R460" s="315"/>
      <c r="S460" s="315"/>
      <c r="T460" s="315"/>
      <c r="U460" s="315"/>
    </row>
    <row r="461" spans="4:21" s="312" customFormat="1" ht="12" customHeight="1" x14ac:dyDescent="0.2">
      <c r="D461" s="316"/>
      <c r="E461" s="315"/>
      <c r="F461" s="315"/>
      <c r="G461" s="315"/>
      <c r="H461" s="315"/>
      <c r="I461" s="315"/>
      <c r="J461" s="315"/>
      <c r="K461" s="315"/>
      <c r="L461" s="315"/>
      <c r="M461" s="315"/>
      <c r="N461" s="315"/>
      <c r="O461" s="315"/>
      <c r="P461" s="315"/>
      <c r="Q461" s="315"/>
      <c r="R461" s="315"/>
      <c r="S461" s="315"/>
      <c r="T461" s="315"/>
      <c r="U461" s="315"/>
    </row>
    <row r="462" spans="4:21" s="312" customFormat="1" ht="12" customHeight="1" x14ac:dyDescent="0.2">
      <c r="D462" s="316"/>
      <c r="E462" s="315"/>
      <c r="F462" s="315"/>
      <c r="G462" s="315"/>
      <c r="H462" s="315"/>
      <c r="I462" s="315"/>
      <c r="J462" s="315"/>
      <c r="K462" s="315"/>
      <c r="L462" s="315"/>
      <c r="M462" s="315"/>
      <c r="N462" s="315"/>
      <c r="O462" s="315"/>
      <c r="P462" s="315"/>
      <c r="Q462" s="315"/>
      <c r="R462" s="315"/>
      <c r="S462" s="315"/>
      <c r="T462" s="315"/>
      <c r="U462" s="315"/>
    </row>
    <row r="463" spans="4:21" s="312" customFormat="1" ht="12" customHeight="1" x14ac:dyDescent="0.2">
      <c r="D463" s="316"/>
      <c r="E463" s="315"/>
      <c r="F463" s="315"/>
      <c r="G463" s="315"/>
      <c r="H463" s="315"/>
      <c r="I463" s="315"/>
      <c r="J463" s="315"/>
      <c r="K463" s="315"/>
      <c r="L463" s="315"/>
      <c r="M463" s="315"/>
      <c r="N463" s="315"/>
      <c r="O463" s="315"/>
      <c r="P463" s="315"/>
      <c r="Q463" s="315"/>
      <c r="R463" s="315"/>
      <c r="S463" s="315"/>
      <c r="T463" s="315"/>
      <c r="U463" s="315"/>
    </row>
    <row r="464" spans="4:21" s="312" customFormat="1" ht="12" customHeight="1" x14ac:dyDescent="0.2">
      <c r="D464" s="316"/>
      <c r="E464" s="315"/>
      <c r="F464" s="315"/>
      <c r="G464" s="315"/>
      <c r="H464" s="315"/>
      <c r="I464" s="315"/>
      <c r="J464" s="315"/>
      <c r="K464" s="315"/>
      <c r="L464" s="315"/>
      <c r="M464" s="315"/>
      <c r="N464" s="315"/>
      <c r="O464" s="315"/>
      <c r="P464" s="315"/>
      <c r="Q464" s="315"/>
      <c r="R464" s="315"/>
      <c r="S464" s="315"/>
      <c r="T464" s="315"/>
      <c r="U464" s="315"/>
    </row>
    <row r="465" spans="4:21" s="312" customFormat="1" ht="12" customHeight="1" x14ac:dyDescent="0.2">
      <c r="D465" s="316"/>
      <c r="E465" s="315"/>
      <c r="F465" s="315"/>
      <c r="G465" s="315"/>
      <c r="H465" s="315"/>
      <c r="I465" s="315"/>
      <c r="J465" s="315"/>
      <c r="K465" s="315"/>
      <c r="L465" s="315"/>
      <c r="M465" s="315"/>
      <c r="N465" s="315"/>
      <c r="O465" s="315"/>
      <c r="P465" s="315"/>
      <c r="Q465" s="315"/>
      <c r="R465" s="315"/>
      <c r="S465" s="315"/>
      <c r="T465" s="315"/>
      <c r="U465" s="315"/>
    </row>
    <row r="466" spans="4:21" s="312" customFormat="1" ht="12" customHeight="1" x14ac:dyDescent="0.2">
      <c r="D466" s="316"/>
      <c r="E466" s="315"/>
      <c r="F466" s="315"/>
      <c r="G466" s="315"/>
      <c r="H466" s="315"/>
      <c r="I466" s="315"/>
      <c r="J466" s="315"/>
      <c r="K466" s="315"/>
      <c r="L466" s="315"/>
      <c r="M466" s="315"/>
      <c r="N466" s="315"/>
      <c r="O466" s="315"/>
      <c r="P466" s="315"/>
      <c r="Q466" s="315"/>
      <c r="R466" s="315"/>
      <c r="S466" s="315"/>
      <c r="T466" s="315"/>
      <c r="U466" s="315"/>
    </row>
    <row r="467" spans="4:21" s="312" customFormat="1" ht="12" customHeight="1" x14ac:dyDescent="0.2">
      <c r="D467" s="316"/>
      <c r="E467" s="315"/>
      <c r="F467" s="315"/>
      <c r="G467" s="315"/>
      <c r="H467" s="315"/>
      <c r="I467" s="315"/>
      <c r="J467" s="315"/>
      <c r="K467" s="315"/>
      <c r="L467" s="315"/>
      <c r="M467" s="315"/>
      <c r="N467" s="315"/>
      <c r="O467" s="315"/>
      <c r="P467" s="315"/>
      <c r="Q467" s="315"/>
      <c r="R467" s="315"/>
      <c r="S467" s="315"/>
      <c r="T467" s="315"/>
      <c r="U467" s="315"/>
    </row>
    <row r="468" spans="4:21" s="312" customFormat="1" ht="12" customHeight="1" x14ac:dyDescent="0.2">
      <c r="D468" s="316"/>
      <c r="E468" s="315"/>
      <c r="F468" s="315"/>
      <c r="G468" s="315"/>
      <c r="H468" s="315"/>
      <c r="I468" s="315"/>
      <c r="J468" s="315"/>
      <c r="K468" s="315"/>
      <c r="L468" s="315"/>
      <c r="M468" s="315"/>
      <c r="N468" s="315"/>
      <c r="O468" s="315"/>
      <c r="P468" s="315"/>
      <c r="Q468" s="315"/>
      <c r="R468" s="315"/>
      <c r="S468" s="315"/>
      <c r="T468" s="315"/>
      <c r="U468" s="315"/>
    </row>
    <row r="469" spans="4:21" s="312" customFormat="1" ht="12" customHeight="1" x14ac:dyDescent="0.2">
      <c r="D469" s="316"/>
      <c r="E469" s="315"/>
      <c r="F469" s="315"/>
      <c r="G469" s="315"/>
      <c r="H469" s="315"/>
      <c r="I469" s="315"/>
      <c r="J469" s="315"/>
      <c r="K469" s="315"/>
      <c r="L469" s="315"/>
      <c r="M469" s="315"/>
      <c r="N469" s="315"/>
      <c r="O469" s="315"/>
      <c r="P469" s="315"/>
      <c r="Q469" s="315"/>
      <c r="R469" s="315"/>
      <c r="S469" s="315"/>
      <c r="T469" s="315"/>
      <c r="U469" s="315"/>
    </row>
    <row r="470" spans="4:21" s="312" customFormat="1" ht="12" customHeight="1" x14ac:dyDescent="0.2">
      <c r="D470" s="316"/>
      <c r="E470" s="315"/>
      <c r="F470" s="315"/>
      <c r="G470" s="315"/>
      <c r="H470" s="315"/>
      <c r="I470" s="315"/>
      <c r="J470" s="315"/>
      <c r="K470" s="315"/>
      <c r="L470" s="315"/>
      <c r="M470" s="315"/>
      <c r="N470" s="315"/>
      <c r="O470" s="315"/>
      <c r="P470" s="315"/>
      <c r="Q470" s="315"/>
      <c r="R470" s="315"/>
      <c r="S470" s="315"/>
      <c r="T470" s="315"/>
      <c r="U470" s="315"/>
    </row>
    <row r="471" spans="4:21" s="312" customFormat="1" ht="12" customHeight="1" x14ac:dyDescent="0.2">
      <c r="D471" s="316"/>
      <c r="E471" s="315"/>
      <c r="F471" s="315"/>
      <c r="G471" s="315"/>
      <c r="H471" s="315"/>
      <c r="I471" s="315"/>
      <c r="J471" s="315"/>
      <c r="K471" s="315"/>
      <c r="L471" s="315"/>
      <c r="M471" s="315"/>
      <c r="N471" s="315"/>
      <c r="O471" s="315"/>
      <c r="P471" s="315"/>
      <c r="Q471" s="315"/>
      <c r="R471" s="315"/>
      <c r="S471" s="315"/>
      <c r="T471" s="315"/>
      <c r="U471" s="315"/>
    </row>
    <row r="472" spans="4:21" s="312" customFormat="1" ht="12" customHeight="1" x14ac:dyDescent="0.2">
      <c r="D472" s="316"/>
      <c r="E472" s="315"/>
      <c r="F472" s="315"/>
      <c r="G472" s="315"/>
      <c r="H472" s="315"/>
      <c r="I472" s="315"/>
      <c r="J472" s="315"/>
      <c r="K472" s="315"/>
      <c r="L472" s="315"/>
      <c r="M472" s="315"/>
      <c r="N472" s="315"/>
      <c r="O472" s="315"/>
      <c r="P472" s="315"/>
      <c r="Q472" s="315"/>
      <c r="R472" s="315"/>
      <c r="S472" s="315"/>
      <c r="T472" s="315"/>
      <c r="U472" s="315"/>
    </row>
    <row r="473" spans="4:21" s="312" customFormat="1" ht="12" customHeight="1" x14ac:dyDescent="0.2">
      <c r="D473" s="316"/>
      <c r="E473" s="315"/>
      <c r="F473" s="315"/>
      <c r="G473" s="315"/>
      <c r="H473" s="315"/>
      <c r="I473" s="315"/>
      <c r="J473" s="315"/>
      <c r="K473" s="315"/>
      <c r="L473" s="315"/>
      <c r="M473" s="315"/>
      <c r="N473" s="315"/>
      <c r="O473" s="315"/>
      <c r="P473" s="315"/>
      <c r="Q473" s="315"/>
      <c r="R473" s="315"/>
      <c r="S473" s="315"/>
      <c r="T473" s="315"/>
      <c r="U473" s="315"/>
    </row>
    <row r="474" spans="4:21" s="312" customFormat="1" ht="12" customHeight="1" x14ac:dyDescent="0.2">
      <c r="D474" s="316"/>
      <c r="E474" s="315"/>
      <c r="F474" s="315"/>
      <c r="G474" s="315"/>
      <c r="H474" s="315"/>
      <c r="I474" s="315"/>
      <c r="J474" s="315"/>
      <c r="K474" s="315"/>
      <c r="L474" s="315"/>
      <c r="M474" s="315"/>
      <c r="N474" s="315"/>
      <c r="O474" s="315"/>
      <c r="P474" s="315"/>
      <c r="Q474" s="315"/>
      <c r="R474" s="315"/>
      <c r="S474" s="315"/>
      <c r="T474" s="315"/>
      <c r="U474" s="315"/>
    </row>
    <row r="475" spans="4:21" s="312" customFormat="1" ht="12" customHeight="1" x14ac:dyDescent="0.2">
      <c r="D475" s="316"/>
      <c r="E475" s="315"/>
      <c r="F475" s="315"/>
      <c r="G475" s="315"/>
      <c r="H475" s="315"/>
      <c r="I475" s="315"/>
      <c r="J475" s="315"/>
      <c r="K475" s="315"/>
      <c r="L475" s="315"/>
      <c r="M475" s="315"/>
      <c r="N475" s="315"/>
      <c r="O475" s="315"/>
      <c r="P475" s="315"/>
      <c r="Q475" s="315"/>
      <c r="R475" s="315"/>
      <c r="S475" s="315"/>
      <c r="T475" s="315"/>
      <c r="U475" s="315"/>
    </row>
    <row r="476" spans="4:21" s="312" customFormat="1" ht="12" customHeight="1" x14ac:dyDescent="0.2">
      <c r="D476" s="316"/>
      <c r="E476" s="315"/>
      <c r="F476" s="315"/>
      <c r="G476" s="315"/>
      <c r="H476" s="315"/>
      <c r="I476" s="315"/>
      <c r="J476" s="315"/>
      <c r="K476" s="315"/>
      <c r="L476" s="315"/>
      <c r="M476" s="315"/>
      <c r="N476" s="315"/>
      <c r="O476" s="315"/>
      <c r="P476" s="315"/>
      <c r="Q476" s="315"/>
      <c r="R476" s="315"/>
      <c r="S476" s="315"/>
      <c r="T476" s="315"/>
      <c r="U476" s="315"/>
    </row>
    <row r="477" spans="4:21" s="312" customFormat="1" ht="12" customHeight="1" x14ac:dyDescent="0.2">
      <c r="D477" s="316"/>
      <c r="E477" s="315"/>
      <c r="F477" s="315"/>
      <c r="G477" s="315"/>
      <c r="H477" s="315"/>
      <c r="I477" s="315"/>
      <c r="J477" s="315"/>
      <c r="K477" s="315"/>
      <c r="L477" s="315"/>
      <c r="M477" s="315"/>
      <c r="N477" s="315"/>
      <c r="O477" s="315"/>
      <c r="P477" s="315"/>
      <c r="Q477" s="315"/>
      <c r="R477" s="315"/>
      <c r="S477" s="315"/>
      <c r="T477" s="315"/>
      <c r="U477" s="315"/>
    </row>
    <row r="478" spans="4:21" s="312" customFormat="1" ht="12" customHeight="1" x14ac:dyDescent="0.2">
      <c r="D478" s="316"/>
      <c r="E478" s="315"/>
      <c r="F478" s="315"/>
      <c r="G478" s="315"/>
      <c r="H478" s="315"/>
      <c r="I478" s="315"/>
      <c r="J478" s="315"/>
      <c r="K478" s="315"/>
      <c r="L478" s="315"/>
      <c r="M478" s="315"/>
      <c r="N478" s="315"/>
      <c r="O478" s="315"/>
      <c r="P478" s="315"/>
      <c r="Q478" s="315"/>
      <c r="R478" s="315"/>
      <c r="S478" s="315"/>
      <c r="T478" s="315"/>
      <c r="U478" s="315"/>
    </row>
    <row r="479" spans="4:21" s="312" customFormat="1" ht="12" customHeight="1" x14ac:dyDescent="0.2">
      <c r="D479" s="316"/>
      <c r="E479" s="315"/>
      <c r="F479" s="315"/>
      <c r="G479" s="315"/>
      <c r="H479" s="315"/>
      <c r="I479" s="315"/>
      <c r="J479" s="315"/>
      <c r="K479" s="315"/>
      <c r="L479" s="315"/>
      <c r="M479" s="315"/>
      <c r="N479" s="315"/>
      <c r="O479" s="315"/>
      <c r="P479" s="315"/>
      <c r="Q479" s="315"/>
      <c r="R479" s="315"/>
      <c r="S479" s="315"/>
      <c r="T479" s="315"/>
      <c r="U479" s="315"/>
    </row>
    <row r="480" spans="4:21" s="312" customFormat="1" ht="12" customHeight="1" x14ac:dyDescent="0.2">
      <c r="D480" s="316"/>
      <c r="E480" s="315"/>
      <c r="F480" s="315"/>
      <c r="G480" s="315"/>
      <c r="H480" s="315"/>
      <c r="I480" s="315"/>
      <c r="J480" s="315"/>
      <c r="K480" s="315"/>
      <c r="L480" s="315"/>
      <c r="M480" s="315"/>
      <c r="N480" s="315"/>
      <c r="O480" s="315"/>
      <c r="P480" s="315"/>
      <c r="Q480" s="315"/>
      <c r="R480" s="315"/>
      <c r="S480" s="315"/>
      <c r="T480" s="315"/>
      <c r="U480" s="315"/>
    </row>
    <row r="481" spans="4:21" s="312" customFormat="1" ht="12" customHeight="1" x14ac:dyDescent="0.2">
      <c r="D481" s="316"/>
      <c r="E481" s="315"/>
      <c r="F481" s="315"/>
      <c r="G481" s="315"/>
      <c r="H481" s="315"/>
      <c r="I481" s="315"/>
      <c r="J481" s="315"/>
      <c r="K481" s="315"/>
      <c r="L481" s="315"/>
      <c r="M481" s="315"/>
      <c r="N481" s="315"/>
      <c r="O481" s="315"/>
      <c r="P481" s="315"/>
      <c r="Q481" s="315"/>
      <c r="R481" s="315"/>
      <c r="S481" s="315"/>
      <c r="T481" s="315"/>
      <c r="U481" s="315"/>
    </row>
    <row r="482" spans="4:21" s="312" customFormat="1" ht="12" customHeight="1" x14ac:dyDescent="0.2">
      <c r="D482" s="316"/>
      <c r="E482" s="315"/>
      <c r="F482" s="315"/>
      <c r="G482" s="315"/>
      <c r="H482" s="315"/>
      <c r="I482" s="315"/>
      <c r="J482" s="315"/>
      <c r="K482" s="315"/>
      <c r="L482" s="315"/>
      <c r="M482" s="315"/>
      <c r="N482" s="315"/>
      <c r="O482" s="315"/>
      <c r="P482" s="315"/>
      <c r="Q482" s="315"/>
      <c r="R482" s="315"/>
      <c r="S482" s="315"/>
      <c r="T482" s="315"/>
      <c r="U482" s="315"/>
    </row>
    <row r="483" spans="4:21" s="312" customFormat="1" ht="12" customHeight="1" x14ac:dyDescent="0.2">
      <c r="D483" s="316"/>
      <c r="E483" s="315"/>
      <c r="F483" s="315"/>
      <c r="G483" s="315"/>
      <c r="H483" s="315"/>
      <c r="I483" s="315"/>
      <c r="J483" s="315"/>
      <c r="K483" s="315"/>
      <c r="L483" s="315"/>
      <c r="M483" s="315"/>
      <c r="N483" s="315"/>
      <c r="O483" s="315"/>
      <c r="P483" s="315"/>
      <c r="Q483" s="315"/>
      <c r="R483" s="315"/>
      <c r="S483" s="315"/>
      <c r="T483" s="315"/>
      <c r="U483" s="315"/>
    </row>
    <row r="484" spans="4:21" s="312" customFormat="1" ht="12" customHeight="1" x14ac:dyDescent="0.2">
      <c r="D484" s="316"/>
      <c r="E484" s="315"/>
      <c r="F484" s="315"/>
      <c r="G484" s="315"/>
      <c r="H484" s="315"/>
      <c r="I484" s="315"/>
      <c r="J484" s="315"/>
      <c r="K484" s="315"/>
      <c r="L484" s="315"/>
      <c r="M484" s="315"/>
      <c r="N484" s="315"/>
      <c r="O484" s="315"/>
      <c r="P484" s="315"/>
      <c r="Q484" s="315"/>
      <c r="R484" s="315"/>
      <c r="S484" s="315"/>
      <c r="T484" s="315"/>
      <c r="U484" s="315"/>
    </row>
    <row r="485" spans="4:21" s="312" customFormat="1" ht="12" customHeight="1" x14ac:dyDescent="0.2">
      <c r="D485" s="316"/>
      <c r="E485" s="315"/>
      <c r="F485" s="315"/>
      <c r="G485" s="315"/>
      <c r="H485" s="315"/>
      <c r="I485" s="315"/>
      <c r="J485" s="315"/>
      <c r="K485" s="315"/>
      <c r="L485" s="315"/>
      <c r="M485" s="315"/>
      <c r="N485" s="315"/>
      <c r="O485" s="315"/>
      <c r="P485" s="315"/>
      <c r="Q485" s="315"/>
      <c r="R485" s="315"/>
      <c r="S485" s="315"/>
      <c r="T485" s="315"/>
      <c r="U485" s="315"/>
    </row>
    <row r="486" spans="4:21" s="312" customFormat="1" ht="12" customHeight="1" x14ac:dyDescent="0.2">
      <c r="D486" s="316"/>
      <c r="E486" s="315"/>
      <c r="F486" s="315"/>
      <c r="G486" s="315"/>
      <c r="H486" s="315"/>
      <c r="I486" s="315"/>
      <c r="J486" s="315"/>
      <c r="K486" s="315"/>
      <c r="L486" s="315"/>
      <c r="M486" s="315"/>
      <c r="N486" s="315"/>
      <c r="O486" s="315"/>
      <c r="P486" s="315"/>
      <c r="Q486" s="315"/>
      <c r="R486" s="315"/>
      <c r="S486" s="315"/>
      <c r="T486" s="315"/>
      <c r="U486" s="315"/>
    </row>
    <row r="487" spans="4:21" s="312" customFormat="1" ht="12" customHeight="1" x14ac:dyDescent="0.2">
      <c r="D487" s="316"/>
      <c r="E487" s="315"/>
      <c r="F487" s="315"/>
      <c r="G487" s="315"/>
      <c r="H487" s="315"/>
      <c r="I487" s="315"/>
      <c r="J487" s="315"/>
      <c r="K487" s="315"/>
      <c r="L487" s="315"/>
      <c r="M487" s="315"/>
      <c r="N487" s="315"/>
      <c r="O487" s="315"/>
      <c r="P487" s="315"/>
      <c r="Q487" s="315"/>
      <c r="R487" s="315"/>
      <c r="S487" s="315"/>
      <c r="T487" s="315"/>
      <c r="U487" s="315"/>
    </row>
    <row r="488" spans="4:21" s="312" customFormat="1" ht="12" customHeight="1" x14ac:dyDescent="0.2">
      <c r="D488" s="316"/>
      <c r="E488" s="315"/>
      <c r="F488" s="315"/>
      <c r="G488" s="315"/>
      <c r="H488" s="315"/>
      <c r="I488" s="315"/>
      <c r="J488" s="315"/>
      <c r="K488" s="315"/>
      <c r="L488" s="315"/>
      <c r="M488" s="315"/>
      <c r="N488" s="315"/>
      <c r="O488" s="315"/>
      <c r="P488" s="315"/>
      <c r="Q488" s="315"/>
      <c r="R488" s="315"/>
      <c r="S488" s="315"/>
      <c r="T488" s="315"/>
      <c r="U488" s="315"/>
    </row>
    <row r="489" spans="4:21" s="312" customFormat="1" ht="12" customHeight="1" x14ac:dyDescent="0.2">
      <c r="D489" s="316"/>
      <c r="E489" s="315"/>
      <c r="F489" s="315"/>
      <c r="G489" s="315"/>
      <c r="H489" s="315"/>
      <c r="I489" s="315"/>
      <c r="J489" s="315"/>
      <c r="K489" s="315"/>
      <c r="L489" s="315"/>
      <c r="M489" s="315"/>
      <c r="N489" s="315"/>
      <c r="O489" s="315"/>
      <c r="P489" s="315"/>
      <c r="Q489" s="315"/>
      <c r="R489" s="315"/>
      <c r="S489" s="315"/>
      <c r="T489" s="315"/>
      <c r="U489" s="315"/>
    </row>
    <row r="490" spans="4:21" s="312" customFormat="1" ht="12" customHeight="1" x14ac:dyDescent="0.2">
      <c r="D490" s="316"/>
      <c r="E490" s="315"/>
      <c r="F490" s="315"/>
      <c r="G490" s="315"/>
      <c r="H490" s="315"/>
      <c r="I490" s="315"/>
      <c r="J490" s="315"/>
      <c r="K490" s="315"/>
      <c r="L490" s="315"/>
      <c r="M490" s="315"/>
      <c r="N490" s="315"/>
      <c r="O490" s="315"/>
      <c r="P490" s="315"/>
      <c r="Q490" s="315"/>
      <c r="R490" s="315"/>
      <c r="S490" s="315"/>
      <c r="T490" s="315"/>
      <c r="U490" s="315"/>
    </row>
    <row r="491" spans="4:21" s="312" customFormat="1" ht="12" customHeight="1" x14ac:dyDescent="0.2">
      <c r="D491" s="316"/>
      <c r="E491" s="315"/>
      <c r="F491" s="315"/>
      <c r="G491" s="315"/>
      <c r="H491" s="315"/>
      <c r="I491" s="315"/>
      <c r="J491" s="315"/>
      <c r="K491" s="315"/>
      <c r="L491" s="315"/>
      <c r="M491" s="315"/>
      <c r="N491" s="315"/>
      <c r="O491" s="315"/>
      <c r="P491" s="315"/>
      <c r="Q491" s="315"/>
      <c r="R491" s="315"/>
      <c r="S491" s="315"/>
      <c r="T491" s="315"/>
      <c r="U491" s="315"/>
    </row>
    <row r="492" spans="4:21" s="312" customFormat="1" ht="12" customHeight="1" x14ac:dyDescent="0.2">
      <c r="D492" s="316"/>
      <c r="E492" s="315"/>
      <c r="F492" s="315"/>
      <c r="G492" s="315"/>
      <c r="H492" s="315"/>
      <c r="I492" s="315"/>
      <c r="J492" s="315"/>
      <c r="K492" s="315"/>
      <c r="L492" s="315"/>
      <c r="M492" s="315"/>
      <c r="N492" s="315"/>
      <c r="O492" s="315"/>
      <c r="P492" s="315"/>
      <c r="Q492" s="315"/>
      <c r="R492" s="315"/>
      <c r="S492" s="315"/>
      <c r="T492" s="315"/>
      <c r="U492" s="315"/>
    </row>
    <row r="493" spans="4:21" s="312" customFormat="1" ht="12" customHeight="1" x14ac:dyDescent="0.2">
      <c r="D493" s="316"/>
      <c r="E493" s="315"/>
      <c r="F493" s="315"/>
      <c r="G493" s="315"/>
      <c r="H493" s="315"/>
      <c r="I493" s="315"/>
      <c r="J493" s="315"/>
      <c r="K493" s="315"/>
      <c r="L493" s="315"/>
      <c r="M493" s="315"/>
      <c r="N493" s="315"/>
      <c r="O493" s="315"/>
      <c r="P493" s="315"/>
      <c r="Q493" s="315"/>
      <c r="R493" s="315"/>
      <c r="S493" s="315"/>
      <c r="T493" s="315"/>
      <c r="U493" s="315"/>
    </row>
    <row r="494" spans="4:21" s="312" customFormat="1" ht="12" customHeight="1" x14ac:dyDescent="0.2">
      <c r="D494" s="316"/>
      <c r="E494" s="315"/>
      <c r="F494" s="315"/>
      <c r="G494" s="315"/>
      <c r="H494" s="315"/>
      <c r="I494" s="315"/>
      <c r="J494" s="315"/>
      <c r="K494" s="315"/>
      <c r="L494" s="315"/>
      <c r="M494" s="315"/>
      <c r="N494" s="315"/>
      <c r="O494" s="315"/>
      <c r="P494" s="315"/>
      <c r="Q494" s="315"/>
      <c r="R494" s="315"/>
      <c r="S494" s="315"/>
      <c r="T494" s="315"/>
      <c r="U494" s="315"/>
    </row>
    <row r="495" spans="4:21" s="312" customFormat="1" ht="12" customHeight="1" x14ac:dyDescent="0.2">
      <c r="D495" s="316"/>
      <c r="E495" s="315"/>
      <c r="F495" s="315"/>
      <c r="G495" s="315"/>
      <c r="H495" s="315"/>
      <c r="I495" s="315"/>
      <c r="J495" s="315"/>
      <c r="K495" s="315"/>
      <c r="L495" s="315"/>
      <c r="M495" s="315"/>
      <c r="N495" s="315"/>
      <c r="O495" s="315"/>
      <c r="P495" s="315"/>
      <c r="Q495" s="315"/>
      <c r="R495" s="315"/>
      <c r="S495" s="315"/>
      <c r="T495" s="315"/>
      <c r="U495" s="315"/>
    </row>
    <row r="496" spans="4:21" s="312" customFormat="1" ht="12" customHeight="1" x14ac:dyDescent="0.2">
      <c r="D496" s="316"/>
      <c r="E496" s="315"/>
      <c r="F496" s="315"/>
      <c r="G496" s="315"/>
      <c r="H496" s="315"/>
      <c r="I496" s="315"/>
      <c r="J496" s="315"/>
      <c r="K496" s="315"/>
      <c r="L496" s="315"/>
      <c r="M496" s="315"/>
      <c r="N496" s="315"/>
      <c r="O496" s="315"/>
      <c r="P496" s="315"/>
      <c r="Q496" s="315"/>
      <c r="R496" s="315"/>
      <c r="S496" s="315"/>
      <c r="T496" s="315"/>
      <c r="U496" s="315"/>
    </row>
    <row r="497" spans="4:21" s="312" customFormat="1" ht="12" customHeight="1" x14ac:dyDescent="0.2">
      <c r="D497" s="316"/>
      <c r="E497" s="315"/>
      <c r="F497" s="315"/>
      <c r="G497" s="315"/>
      <c r="H497" s="315"/>
      <c r="I497" s="315"/>
      <c r="J497" s="315"/>
      <c r="K497" s="315"/>
      <c r="L497" s="315"/>
      <c r="M497" s="315"/>
      <c r="N497" s="315"/>
      <c r="O497" s="315"/>
      <c r="P497" s="315"/>
      <c r="Q497" s="315"/>
      <c r="R497" s="315"/>
      <c r="S497" s="315"/>
      <c r="T497" s="315"/>
      <c r="U497" s="315"/>
    </row>
    <row r="498" spans="4:21" s="312" customFormat="1" ht="12" customHeight="1" x14ac:dyDescent="0.2">
      <c r="D498" s="316"/>
      <c r="E498" s="315"/>
      <c r="F498" s="315"/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5"/>
      <c r="S498" s="315"/>
      <c r="T498" s="315"/>
      <c r="U498" s="315"/>
    </row>
    <row r="499" spans="4:21" s="312" customFormat="1" ht="12" customHeight="1" x14ac:dyDescent="0.2">
      <c r="D499" s="316"/>
      <c r="E499" s="315"/>
      <c r="F499" s="315"/>
      <c r="G499" s="315"/>
      <c r="H499" s="315"/>
      <c r="I499" s="315"/>
      <c r="J499" s="315"/>
      <c r="K499" s="315"/>
      <c r="L499" s="315"/>
      <c r="M499" s="315"/>
      <c r="N499" s="315"/>
      <c r="O499" s="315"/>
      <c r="P499" s="315"/>
      <c r="Q499" s="315"/>
      <c r="R499" s="315"/>
      <c r="S499" s="315"/>
      <c r="T499" s="315"/>
      <c r="U499" s="315"/>
    </row>
    <row r="500" spans="4:21" s="312" customFormat="1" ht="12" customHeight="1" x14ac:dyDescent="0.2">
      <c r="D500" s="316"/>
      <c r="E500" s="315"/>
      <c r="F500" s="315"/>
      <c r="G500" s="315"/>
      <c r="H500" s="315"/>
      <c r="I500" s="315"/>
      <c r="J500" s="315"/>
      <c r="K500" s="315"/>
      <c r="L500" s="315"/>
      <c r="M500" s="315"/>
      <c r="N500" s="315"/>
      <c r="O500" s="315"/>
      <c r="P500" s="315"/>
      <c r="Q500" s="315"/>
      <c r="R500" s="315"/>
      <c r="S500" s="315"/>
      <c r="T500" s="315"/>
      <c r="U500" s="315"/>
    </row>
    <row r="501" spans="4:21" s="312" customFormat="1" ht="12" customHeight="1" x14ac:dyDescent="0.2">
      <c r="D501" s="316"/>
      <c r="E501" s="315"/>
      <c r="F501" s="315"/>
      <c r="G501" s="315"/>
      <c r="H501" s="315"/>
      <c r="I501" s="315"/>
      <c r="J501" s="315"/>
      <c r="K501" s="315"/>
      <c r="L501" s="315"/>
      <c r="M501" s="315"/>
      <c r="N501" s="315"/>
      <c r="O501" s="315"/>
      <c r="P501" s="315"/>
      <c r="Q501" s="315"/>
      <c r="R501" s="315"/>
      <c r="S501" s="315"/>
      <c r="T501" s="315"/>
      <c r="U501" s="315"/>
    </row>
    <row r="502" spans="4:21" s="312" customFormat="1" ht="12" customHeight="1" x14ac:dyDescent="0.2">
      <c r="D502" s="316"/>
      <c r="E502" s="315"/>
      <c r="F502" s="315"/>
      <c r="G502" s="315"/>
      <c r="H502" s="315"/>
      <c r="I502" s="315"/>
      <c r="J502" s="315"/>
      <c r="K502" s="315"/>
      <c r="L502" s="315"/>
      <c r="M502" s="315"/>
      <c r="N502" s="315"/>
      <c r="O502" s="315"/>
      <c r="P502" s="315"/>
      <c r="Q502" s="315"/>
      <c r="R502" s="315"/>
      <c r="S502" s="315"/>
      <c r="T502" s="315"/>
      <c r="U502" s="315"/>
    </row>
    <row r="503" spans="4:21" s="312" customFormat="1" ht="12" customHeight="1" x14ac:dyDescent="0.2">
      <c r="D503" s="316"/>
      <c r="E503" s="315"/>
      <c r="F503" s="315"/>
      <c r="G503" s="315"/>
      <c r="H503" s="315"/>
      <c r="I503" s="315"/>
      <c r="J503" s="315"/>
      <c r="K503" s="315"/>
      <c r="L503" s="315"/>
      <c r="M503" s="315"/>
      <c r="N503" s="315"/>
      <c r="O503" s="315"/>
      <c r="P503" s="315"/>
      <c r="Q503" s="315"/>
      <c r="R503" s="315"/>
      <c r="S503" s="315"/>
      <c r="T503" s="315"/>
      <c r="U503" s="315"/>
    </row>
    <row r="504" spans="4:21" s="312" customFormat="1" ht="12" customHeight="1" x14ac:dyDescent="0.2">
      <c r="D504" s="316"/>
      <c r="E504" s="315"/>
      <c r="F504" s="315"/>
      <c r="G504" s="315"/>
      <c r="H504" s="315"/>
      <c r="I504" s="315"/>
      <c r="J504" s="315"/>
      <c r="K504" s="315"/>
      <c r="L504" s="315"/>
      <c r="M504" s="315"/>
      <c r="N504" s="315"/>
      <c r="O504" s="315"/>
      <c r="P504" s="315"/>
      <c r="Q504" s="315"/>
      <c r="R504" s="315"/>
      <c r="S504" s="315"/>
      <c r="T504" s="315"/>
      <c r="U504" s="315"/>
    </row>
    <row r="505" spans="4:21" s="312" customFormat="1" ht="12" customHeight="1" x14ac:dyDescent="0.2">
      <c r="D505" s="316"/>
      <c r="E505" s="315"/>
      <c r="F505" s="315"/>
      <c r="G505" s="315"/>
      <c r="H505" s="315"/>
      <c r="I505" s="315"/>
      <c r="J505" s="315"/>
      <c r="K505" s="315"/>
      <c r="L505" s="315"/>
      <c r="M505" s="315"/>
      <c r="N505" s="315"/>
      <c r="O505" s="315"/>
      <c r="P505" s="315"/>
      <c r="Q505" s="315"/>
      <c r="R505" s="315"/>
      <c r="S505" s="315"/>
      <c r="T505" s="315"/>
      <c r="U505" s="315"/>
    </row>
    <row r="506" spans="4:21" s="312" customFormat="1" ht="12" customHeight="1" x14ac:dyDescent="0.2">
      <c r="D506" s="316"/>
      <c r="E506" s="315"/>
      <c r="F506" s="315"/>
      <c r="G506" s="315"/>
      <c r="H506" s="315"/>
      <c r="I506" s="315"/>
      <c r="J506" s="315"/>
      <c r="K506" s="315"/>
      <c r="L506" s="315"/>
      <c r="M506" s="315"/>
      <c r="N506" s="315"/>
      <c r="O506" s="315"/>
      <c r="P506" s="315"/>
      <c r="Q506" s="315"/>
      <c r="R506" s="315"/>
      <c r="S506" s="315"/>
      <c r="T506" s="315"/>
      <c r="U506" s="315"/>
    </row>
    <row r="507" spans="4:21" s="312" customFormat="1" ht="12" customHeight="1" x14ac:dyDescent="0.2">
      <c r="D507" s="316"/>
      <c r="E507" s="315"/>
      <c r="F507" s="315"/>
      <c r="G507" s="315"/>
      <c r="H507" s="315"/>
      <c r="I507" s="315"/>
      <c r="J507" s="315"/>
      <c r="K507" s="315"/>
      <c r="L507" s="315"/>
      <c r="M507" s="315"/>
      <c r="N507" s="315"/>
      <c r="O507" s="315"/>
      <c r="P507" s="315"/>
      <c r="Q507" s="315"/>
      <c r="R507" s="315"/>
      <c r="S507" s="315"/>
      <c r="T507" s="315"/>
      <c r="U507" s="315"/>
    </row>
    <row r="508" spans="4:21" s="312" customFormat="1" ht="12" customHeight="1" x14ac:dyDescent="0.2">
      <c r="D508" s="316"/>
      <c r="E508" s="315"/>
      <c r="F508" s="315"/>
      <c r="G508" s="315"/>
      <c r="H508" s="315"/>
      <c r="I508" s="315"/>
      <c r="J508" s="315"/>
      <c r="K508" s="315"/>
      <c r="L508" s="315"/>
      <c r="M508" s="315"/>
      <c r="N508" s="315"/>
      <c r="O508" s="315"/>
      <c r="P508" s="315"/>
      <c r="Q508" s="315"/>
      <c r="R508" s="315"/>
      <c r="S508" s="315"/>
      <c r="T508" s="315"/>
      <c r="U508" s="315"/>
    </row>
    <row r="509" spans="4:21" s="312" customFormat="1" ht="12" customHeight="1" x14ac:dyDescent="0.2">
      <c r="D509" s="316"/>
      <c r="E509" s="315"/>
      <c r="F509" s="315"/>
      <c r="G509" s="315"/>
      <c r="H509" s="315"/>
      <c r="I509" s="315"/>
      <c r="J509" s="315"/>
      <c r="K509" s="315"/>
      <c r="L509" s="315"/>
      <c r="M509" s="315"/>
      <c r="N509" s="315"/>
      <c r="O509" s="315"/>
      <c r="P509" s="315"/>
      <c r="Q509" s="315"/>
      <c r="R509" s="315"/>
      <c r="S509" s="315"/>
      <c r="T509" s="315"/>
      <c r="U509" s="315"/>
    </row>
    <row r="510" spans="4:21" s="312" customFormat="1" ht="12" customHeight="1" x14ac:dyDescent="0.2">
      <c r="D510" s="316"/>
      <c r="E510" s="315"/>
      <c r="F510" s="315"/>
      <c r="G510" s="315"/>
      <c r="H510" s="315"/>
      <c r="I510" s="315"/>
      <c r="J510" s="315"/>
      <c r="K510" s="315"/>
      <c r="L510" s="315"/>
      <c r="M510" s="315"/>
      <c r="N510" s="315"/>
      <c r="O510" s="315"/>
      <c r="P510" s="315"/>
      <c r="Q510" s="315"/>
      <c r="R510" s="315"/>
      <c r="S510" s="315"/>
      <c r="T510" s="315"/>
      <c r="U510" s="315"/>
    </row>
    <row r="511" spans="4:21" s="312" customFormat="1" ht="12" customHeight="1" x14ac:dyDescent="0.2">
      <c r="D511" s="316"/>
      <c r="E511" s="315"/>
      <c r="F511" s="315"/>
      <c r="G511" s="315"/>
      <c r="H511" s="315"/>
      <c r="I511" s="315"/>
      <c r="J511" s="315"/>
      <c r="K511" s="315"/>
      <c r="L511" s="315"/>
      <c r="M511" s="315"/>
      <c r="N511" s="315"/>
      <c r="O511" s="315"/>
      <c r="P511" s="315"/>
      <c r="Q511" s="315"/>
      <c r="R511" s="315"/>
      <c r="S511" s="315"/>
      <c r="T511" s="315"/>
      <c r="U511" s="315"/>
    </row>
    <row r="512" spans="4:21" s="312" customFormat="1" ht="12" customHeight="1" x14ac:dyDescent="0.2">
      <c r="D512" s="316"/>
      <c r="E512" s="315"/>
      <c r="F512" s="315"/>
      <c r="G512" s="315"/>
      <c r="H512" s="315"/>
      <c r="I512" s="315"/>
      <c r="J512" s="315"/>
      <c r="K512" s="315"/>
      <c r="L512" s="315"/>
      <c r="M512" s="315"/>
      <c r="N512" s="315"/>
      <c r="O512" s="315"/>
      <c r="P512" s="315"/>
      <c r="Q512" s="315"/>
      <c r="R512" s="315"/>
      <c r="S512" s="315"/>
      <c r="T512" s="315"/>
      <c r="U512" s="315"/>
    </row>
    <row r="513" spans="4:21" s="312" customFormat="1" ht="12" customHeight="1" x14ac:dyDescent="0.2">
      <c r="D513" s="316"/>
      <c r="E513" s="315"/>
      <c r="F513" s="315"/>
      <c r="G513" s="315"/>
      <c r="H513" s="315"/>
      <c r="I513" s="315"/>
      <c r="J513" s="315"/>
      <c r="K513" s="315"/>
      <c r="L513" s="315"/>
      <c r="M513" s="315"/>
      <c r="N513" s="315"/>
      <c r="O513" s="315"/>
      <c r="P513" s="315"/>
      <c r="Q513" s="315"/>
      <c r="R513" s="315"/>
      <c r="S513" s="315"/>
      <c r="T513" s="315"/>
      <c r="U513" s="315"/>
    </row>
    <row r="514" spans="4:21" s="312" customFormat="1" ht="12" customHeight="1" x14ac:dyDescent="0.2">
      <c r="D514" s="316"/>
      <c r="E514" s="315"/>
      <c r="F514" s="315"/>
      <c r="G514" s="315"/>
      <c r="H514" s="315"/>
      <c r="I514" s="315"/>
      <c r="J514" s="315"/>
      <c r="K514" s="315"/>
      <c r="L514" s="315"/>
      <c r="M514" s="315"/>
      <c r="N514" s="315"/>
      <c r="O514" s="315"/>
      <c r="P514" s="315"/>
      <c r="Q514" s="315"/>
      <c r="R514" s="315"/>
      <c r="S514" s="315"/>
      <c r="T514" s="315"/>
      <c r="U514" s="315"/>
    </row>
    <row r="515" spans="4:21" s="312" customFormat="1" ht="12" customHeight="1" x14ac:dyDescent="0.2">
      <c r="D515" s="316"/>
      <c r="E515" s="315"/>
      <c r="F515" s="315"/>
      <c r="G515" s="315"/>
      <c r="H515" s="315"/>
      <c r="I515" s="315"/>
      <c r="J515" s="315"/>
      <c r="K515" s="315"/>
      <c r="L515" s="315"/>
      <c r="M515" s="315"/>
      <c r="N515" s="315"/>
      <c r="O515" s="315"/>
      <c r="P515" s="315"/>
      <c r="Q515" s="315"/>
      <c r="R515" s="315"/>
      <c r="S515" s="315"/>
      <c r="T515" s="315"/>
      <c r="U515" s="315"/>
    </row>
    <row r="516" spans="4:21" s="312" customFormat="1" ht="12" customHeight="1" x14ac:dyDescent="0.2">
      <c r="D516" s="316"/>
      <c r="E516" s="315"/>
      <c r="F516" s="315"/>
      <c r="G516" s="315"/>
      <c r="H516" s="315"/>
      <c r="I516" s="315"/>
      <c r="J516" s="315"/>
      <c r="K516" s="315"/>
      <c r="L516" s="315"/>
      <c r="M516" s="315"/>
      <c r="N516" s="315"/>
      <c r="O516" s="315"/>
      <c r="P516" s="315"/>
      <c r="Q516" s="315"/>
      <c r="R516" s="315"/>
      <c r="S516" s="315"/>
      <c r="T516" s="315"/>
      <c r="U516" s="315"/>
    </row>
    <row r="517" spans="4:21" s="312" customFormat="1" ht="12" customHeight="1" x14ac:dyDescent="0.2">
      <c r="D517" s="316"/>
      <c r="E517" s="315"/>
      <c r="F517" s="315"/>
      <c r="G517" s="315"/>
      <c r="H517" s="315"/>
      <c r="I517" s="315"/>
      <c r="J517" s="315"/>
      <c r="K517" s="315"/>
      <c r="L517" s="315"/>
      <c r="M517" s="315"/>
      <c r="N517" s="315"/>
      <c r="O517" s="315"/>
      <c r="P517" s="315"/>
      <c r="Q517" s="315"/>
      <c r="R517" s="315"/>
      <c r="S517" s="315"/>
      <c r="T517" s="315"/>
      <c r="U517" s="315"/>
    </row>
    <row r="518" spans="4:21" s="312" customFormat="1" ht="12" customHeight="1" x14ac:dyDescent="0.2">
      <c r="D518" s="316"/>
      <c r="E518" s="315"/>
      <c r="F518" s="315"/>
      <c r="G518" s="315"/>
      <c r="H518" s="315"/>
      <c r="I518" s="315"/>
      <c r="J518" s="315"/>
      <c r="K518" s="315"/>
      <c r="L518" s="315"/>
      <c r="M518" s="315"/>
      <c r="N518" s="315"/>
      <c r="O518" s="315"/>
      <c r="P518" s="315"/>
      <c r="Q518" s="315"/>
      <c r="R518" s="315"/>
      <c r="S518" s="315"/>
      <c r="T518" s="315"/>
      <c r="U518" s="315"/>
    </row>
    <row r="519" spans="4:21" s="312" customFormat="1" ht="12" customHeight="1" x14ac:dyDescent="0.2">
      <c r="D519" s="316"/>
      <c r="E519" s="315"/>
      <c r="F519" s="315"/>
      <c r="G519" s="315"/>
      <c r="H519" s="315"/>
      <c r="I519" s="315"/>
      <c r="J519" s="315"/>
      <c r="K519" s="315"/>
      <c r="L519" s="315"/>
      <c r="M519" s="315"/>
      <c r="N519" s="315"/>
      <c r="O519" s="315"/>
      <c r="P519" s="315"/>
      <c r="Q519" s="315"/>
      <c r="R519" s="315"/>
      <c r="S519" s="315"/>
      <c r="T519" s="315"/>
      <c r="U519" s="315"/>
    </row>
    <row r="520" spans="4:21" s="312" customFormat="1" ht="12" customHeight="1" x14ac:dyDescent="0.2">
      <c r="D520" s="316"/>
      <c r="E520" s="315"/>
      <c r="F520" s="315"/>
      <c r="G520" s="315"/>
      <c r="H520" s="315"/>
      <c r="I520" s="315"/>
      <c r="J520" s="315"/>
      <c r="K520" s="315"/>
      <c r="L520" s="315"/>
      <c r="M520" s="315"/>
      <c r="N520" s="315"/>
      <c r="O520" s="315"/>
      <c r="P520" s="315"/>
      <c r="Q520" s="315"/>
      <c r="R520" s="315"/>
      <c r="S520" s="315"/>
      <c r="T520" s="315"/>
      <c r="U520" s="315"/>
    </row>
    <row r="521" spans="4:21" s="312" customFormat="1" ht="12" customHeight="1" x14ac:dyDescent="0.2">
      <c r="D521" s="316"/>
      <c r="E521" s="315"/>
      <c r="F521" s="315"/>
      <c r="G521" s="315"/>
      <c r="H521" s="315"/>
      <c r="I521" s="315"/>
      <c r="J521" s="315"/>
      <c r="K521" s="315"/>
      <c r="L521" s="315"/>
      <c r="M521" s="315"/>
      <c r="N521" s="315"/>
      <c r="O521" s="315"/>
      <c r="P521" s="315"/>
      <c r="Q521" s="315"/>
      <c r="R521" s="315"/>
      <c r="S521" s="315"/>
      <c r="T521" s="315"/>
      <c r="U521" s="315"/>
    </row>
    <row r="522" spans="4:21" s="312" customFormat="1" ht="12" customHeight="1" x14ac:dyDescent="0.2">
      <c r="D522" s="316"/>
      <c r="E522" s="315"/>
      <c r="F522" s="315"/>
      <c r="G522" s="315"/>
      <c r="H522" s="315"/>
      <c r="I522" s="315"/>
      <c r="J522" s="315"/>
      <c r="K522" s="315"/>
      <c r="L522" s="315"/>
      <c r="M522" s="315"/>
      <c r="N522" s="315"/>
      <c r="O522" s="315"/>
      <c r="P522" s="315"/>
      <c r="Q522" s="315"/>
      <c r="R522" s="315"/>
      <c r="S522" s="315"/>
      <c r="T522" s="315"/>
      <c r="U522" s="315"/>
    </row>
    <row r="523" spans="4:21" s="312" customFormat="1" ht="12" customHeight="1" x14ac:dyDescent="0.2">
      <c r="D523" s="316"/>
      <c r="E523" s="315"/>
      <c r="F523" s="315"/>
      <c r="G523" s="315"/>
      <c r="H523" s="315"/>
      <c r="I523" s="315"/>
      <c r="J523" s="315"/>
      <c r="K523" s="315"/>
      <c r="L523" s="315"/>
      <c r="M523" s="315"/>
      <c r="N523" s="315"/>
      <c r="O523" s="315"/>
      <c r="P523" s="315"/>
      <c r="Q523" s="315"/>
      <c r="R523" s="315"/>
      <c r="S523" s="315"/>
      <c r="T523" s="315"/>
      <c r="U523" s="315"/>
    </row>
    <row r="524" spans="4:21" s="312" customFormat="1" ht="12" customHeight="1" x14ac:dyDescent="0.2">
      <c r="D524" s="316"/>
      <c r="E524" s="315"/>
      <c r="F524" s="315"/>
      <c r="G524" s="315"/>
      <c r="H524" s="315"/>
      <c r="I524" s="315"/>
      <c r="J524" s="315"/>
      <c r="K524" s="315"/>
      <c r="L524" s="315"/>
      <c r="M524" s="315"/>
      <c r="N524" s="315"/>
      <c r="O524" s="315"/>
      <c r="P524" s="315"/>
      <c r="Q524" s="315"/>
      <c r="R524" s="315"/>
      <c r="S524" s="315"/>
      <c r="T524" s="315"/>
      <c r="U524" s="315"/>
    </row>
    <row r="525" spans="4:21" s="312" customFormat="1" ht="12" customHeight="1" x14ac:dyDescent="0.2">
      <c r="D525" s="316"/>
      <c r="E525" s="315"/>
      <c r="F525" s="315"/>
      <c r="G525" s="315"/>
      <c r="H525" s="315"/>
      <c r="I525" s="315"/>
      <c r="J525" s="315"/>
      <c r="K525" s="315"/>
      <c r="L525" s="315"/>
      <c r="M525" s="315"/>
      <c r="N525" s="315"/>
      <c r="O525" s="315"/>
      <c r="P525" s="315"/>
      <c r="Q525" s="315"/>
      <c r="R525" s="315"/>
      <c r="S525" s="315"/>
      <c r="T525" s="315"/>
      <c r="U525" s="315"/>
    </row>
    <row r="526" spans="4:21" s="312" customFormat="1" ht="12" customHeight="1" x14ac:dyDescent="0.2">
      <c r="D526" s="316"/>
      <c r="E526" s="315"/>
      <c r="F526" s="315"/>
      <c r="G526" s="315"/>
      <c r="H526" s="315"/>
      <c r="I526" s="315"/>
      <c r="J526" s="315"/>
      <c r="K526" s="315"/>
      <c r="L526" s="315"/>
      <c r="M526" s="315"/>
      <c r="N526" s="315"/>
      <c r="O526" s="315"/>
      <c r="P526" s="315"/>
      <c r="Q526" s="315"/>
      <c r="R526" s="315"/>
      <c r="S526" s="315"/>
      <c r="T526" s="315"/>
      <c r="U526" s="315"/>
    </row>
    <row r="527" spans="4:21" s="312" customFormat="1" ht="12" customHeight="1" x14ac:dyDescent="0.2">
      <c r="D527" s="316"/>
      <c r="E527" s="315"/>
      <c r="F527" s="315"/>
      <c r="G527" s="315"/>
      <c r="H527" s="315"/>
      <c r="I527" s="315"/>
      <c r="J527" s="315"/>
      <c r="K527" s="315"/>
      <c r="L527" s="315"/>
      <c r="M527" s="315"/>
      <c r="N527" s="315"/>
      <c r="O527" s="315"/>
      <c r="P527" s="315"/>
      <c r="Q527" s="315"/>
      <c r="R527" s="315"/>
      <c r="S527" s="315"/>
      <c r="T527" s="315"/>
      <c r="U527" s="315"/>
    </row>
    <row r="528" spans="4:21" s="312" customFormat="1" ht="12" customHeight="1" x14ac:dyDescent="0.2">
      <c r="D528" s="316"/>
      <c r="E528" s="315"/>
      <c r="F528" s="315"/>
      <c r="G528" s="315"/>
      <c r="H528" s="315"/>
      <c r="I528" s="315"/>
      <c r="J528" s="315"/>
      <c r="K528" s="315"/>
      <c r="L528" s="315"/>
      <c r="M528" s="315"/>
      <c r="N528" s="315"/>
      <c r="O528" s="315"/>
      <c r="P528" s="315"/>
      <c r="Q528" s="315"/>
      <c r="R528" s="315"/>
      <c r="S528" s="315"/>
      <c r="T528" s="315"/>
      <c r="U528" s="315"/>
    </row>
    <row r="529" spans="4:21" s="312" customFormat="1" ht="12" customHeight="1" x14ac:dyDescent="0.2">
      <c r="D529" s="316"/>
      <c r="E529" s="315"/>
      <c r="F529" s="315"/>
      <c r="G529" s="315"/>
      <c r="H529" s="315"/>
      <c r="I529" s="315"/>
      <c r="J529" s="315"/>
      <c r="K529" s="315"/>
      <c r="L529" s="315"/>
      <c r="M529" s="315"/>
      <c r="N529" s="315"/>
      <c r="O529" s="315"/>
      <c r="P529" s="315"/>
      <c r="Q529" s="315"/>
      <c r="R529" s="315"/>
      <c r="S529" s="315"/>
      <c r="T529" s="315"/>
      <c r="U529" s="315"/>
    </row>
    <row r="530" spans="4:21" s="312" customFormat="1" ht="12" customHeight="1" x14ac:dyDescent="0.2">
      <c r="D530" s="316"/>
      <c r="E530" s="315"/>
      <c r="F530" s="315"/>
      <c r="G530" s="315"/>
      <c r="H530" s="315"/>
      <c r="I530" s="315"/>
      <c r="J530" s="315"/>
      <c r="K530" s="315"/>
      <c r="L530" s="315"/>
      <c r="M530" s="315"/>
      <c r="N530" s="315"/>
      <c r="O530" s="315"/>
      <c r="P530" s="315"/>
      <c r="Q530" s="315"/>
      <c r="R530" s="315"/>
      <c r="S530" s="315"/>
      <c r="T530" s="315"/>
      <c r="U530" s="315"/>
    </row>
    <row r="531" spans="4:21" s="312" customFormat="1" ht="12" customHeight="1" x14ac:dyDescent="0.2">
      <c r="D531" s="316"/>
      <c r="E531" s="315"/>
      <c r="F531" s="315"/>
      <c r="G531" s="315"/>
      <c r="H531" s="315"/>
      <c r="I531" s="315"/>
      <c r="J531" s="315"/>
      <c r="K531" s="315"/>
      <c r="L531" s="315"/>
      <c r="M531" s="315"/>
      <c r="N531" s="315"/>
      <c r="O531" s="315"/>
      <c r="P531" s="315"/>
      <c r="Q531" s="315"/>
      <c r="R531" s="315"/>
      <c r="S531" s="315"/>
      <c r="T531" s="315"/>
      <c r="U531" s="315"/>
    </row>
    <row r="532" spans="4:21" s="312" customFormat="1" ht="12" customHeight="1" x14ac:dyDescent="0.2">
      <c r="D532" s="316"/>
      <c r="E532" s="315"/>
      <c r="F532" s="315"/>
      <c r="G532" s="315"/>
      <c r="H532" s="315"/>
      <c r="I532" s="315"/>
      <c r="J532" s="315"/>
      <c r="K532" s="315"/>
      <c r="L532" s="315"/>
      <c r="M532" s="315"/>
      <c r="N532" s="315"/>
      <c r="O532" s="315"/>
      <c r="P532" s="315"/>
      <c r="Q532" s="315"/>
      <c r="R532" s="315"/>
      <c r="S532" s="315"/>
      <c r="T532" s="315"/>
      <c r="U532" s="315"/>
    </row>
    <row r="533" spans="4:21" s="312" customFormat="1" ht="12" customHeight="1" x14ac:dyDescent="0.2">
      <c r="D533" s="316"/>
      <c r="E533" s="315"/>
      <c r="F533" s="315"/>
      <c r="G533" s="315"/>
      <c r="H533" s="315"/>
      <c r="I533" s="315"/>
      <c r="J533" s="315"/>
      <c r="K533" s="315"/>
      <c r="L533" s="315"/>
      <c r="M533" s="315"/>
      <c r="N533" s="315"/>
      <c r="O533" s="315"/>
      <c r="P533" s="315"/>
      <c r="Q533" s="315"/>
      <c r="R533" s="315"/>
      <c r="S533" s="315"/>
      <c r="T533" s="315"/>
      <c r="U533" s="315"/>
    </row>
    <row r="534" spans="4:21" s="312" customFormat="1" ht="12" customHeight="1" x14ac:dyDescent="0.2">
      <c r="D534" s="316"/>
      <c r="E534" s="315"/>
      <c r="F534" s="315"/>
      <c r="G534" s="315"/>
      <c r="H534" s="315"/>
      <c r="I534" s="315"/>
      <c r="J534" s="315"/>
      <c r="K534" s="315"/>
      <c r="L534" s="315"/>
      <c r="M534" s="315"/>
      <c r="N534" s="315"/>
      <c r="O534" s="315"/>
      <c r="P534" s="315"/>
      <c r="Q534" s="315"/>
      <c r="R534" s="315"/>
      <c r="S534" s="315"/>
      <c r="T534" s="315"/>
      <c r="U534" s="315"/>
    </row>
    <row r="535" spans="4:21" s="312" customFormat="1" ht="12" customHeight="1" x14ac:dyDescent="0.2">
      <c r="D535" s="316"/>
      <c r="E535" s="315"/>
      <c r="F535" s="315"/>
      <c r="G535" s="315"/>
      <c r="H535" s="315"/>
      <c r="I535" s="315"/>
      <c r="J535" s="315"/>
      <c r="K535" s="315"/>
      <c r="L535" s="315"/>
      <c r="M535" s="315"/>
      <c r="N535" s="315"/>
      <c r="O535" s="315"/>
      <c r="P535" s="315"/>
      <c r="Q535" s="315"/>
      <c r="R535" s="315"/>
      <c r="S535" s="315"/>
      <c r="T535" s="315"/>
      <c r="U535" s="315"/>
    </row>
    <row r="536" spans="4:21" s="312" customFormat="1" ht="12" customHeight="1" x14ac:dyDescent="0.2">
      <c r="D536" s="316"/>
      <c r="E536" s="315"/>
      <c r="F536" s="315"/>
      <c r="G536" s="315"/>
      <c r="H536" s="315"/>
      <c r="I536" s="315"/>
      <c r="J536" s="315"/>
      <c r="K536" s="315"/>
      <c r="L536" s="315"/>
      <c r="M536" s="315"/>
      <c r="N536" s="315"/>
      <c r="O536" s="315"/>
      <c r="P536" s="315"/>
      <c r="Q536" s="315"/>
      <c r="R536" s="315"/>
      <c r="S536" s="315"/>
      <c r="T536" s="315"/>
      <c r="U536" s="315"/>
    </row>
    <row r="537" spans="4:21" s="312" customFormat="1" ht="12" customHeight="1" x14ac:dyDescent="0.2">
      <c r="D537" s="316"/>
      <c r="E537" s="315"/>
      <c r="F537" s="315"/>
      <c r="G537" s="315"/>
      <c r="H537" s="315"/>
      <c r="I537" s="315"/>
      <c r="J537" s="315"/>
      <c r="K537" s="315"/>
      <c r="L537" s="315"/>
      <c r="M537" s="315"/>
      <c r="N537" s="315"/>
      <c r="O537" s="315"/>
      <c r="P537" s="315"/>
      <c r="Q537" s="315"/>
      <c r="R537" s="315"/>
      <c r="S537" s="315"/>
      <c r="T537" s="315"/>
      <c r="U537" s="315"/>
    </row>
    <row r="538" spans="4:21" s="312" customFormat="1" ht="12" customHeight="1" x14ac:dyDescent="0.2">
      <c r="D538" s="316"/>
      <c r="E538" s="315"/>
      <c r="F538" s="315"/>
      <c r="G538" s="315"/>
      <c r="H538" s="315"/>
      <c r="I538" s="315"/>
      <c r="J538" s="315"/>
      <c r="K538" s="315"/>
      <c r="L538" s="315"/>
      <c r="M538" s="315"/>
      <c r="N538" s="315"/>
      <c r="O538" s="315"/>
      <c r="P538" s="315"/>
      <c r="Q538" s="315"/>
      <c r="R538" s="315"/>
      <c r="S538" s="315"/>
      <c r="T538" s="315"/>
      <c r="U538" s="315"/>
    </row>
    <row r="539" spans="4:21" s="312" customFormat="1" ht="12" customHeight="1" x14ac:dyDescent="0.2">
      <c r="D539" s="316"/>
      <c r="E539" s="315"/>
      <c r="F539" s="315"/>
      <c r="G539" s="315"/>
      <c r="H539" s="315"/>
      <c r="I539" s="315"/>
      <c r="J539" s="315"/>
      <c r="K539" s="315"/>
      <c r="L539" s="315"/>
      <c r="M539" s="315"/>
      <c r="N539" s="315"/>
      <c r="O539" s="315"/>
      <c r="P539" s="315"/>
      <c r="Q539" s="315"/>
      <c r="R539" s="315"/>
      <c r="S539" s="315"/>
      <c r="T539" s="315"/>
      <c r="U539" s="315"/>
    </row>
    <row r="540" spans="4:21" s="312" customFormat="1" ht="12" customHeight="1" x14ac:dyDescent="0.2">
      <c r="D540" s="316"/>
      <c r="E540" s="315"/>
      <c r="F540" s="315"/>
      <c r="G540" s="315"/>
      <c r="H540" s="315"/>
      <c r="I540" s="315"/>
      <c r="J540" s="315"/>
      <c r="K540" s="315"/>
      <c r="L540" s="315"/>
      <c r="M540" s="315"/>
      <c r="N540" s="315"/>
      <c r="O540" s="315"/>
      <c r="P540" s="315"/>
      <c r="Q540" s="315"/>
      <c r="R540" s="315"/>
      <c r="S540" s="315"/>
      <c r="T540" s="315"/>
      <c r="U540" s="315"/>
    </row>
    <row r="541" spans="4:21" s="312" customFormat="1" ht="12" customHeight="1" x14ac:dyDescent="0.2">
      <c r="D541" s="316"/>
      <c r="E541" s="315"/>
      <c r="F541" s="315"/>
      <c r="G541" s="315"/>
      <c r="H541" s="315"/>
      <c r="I541" s="315"/>
      <c r="J541" s="315"/>
      <c r="K541" s="315"/>
      <c r="L541" s="315"/>
      <c r="M541" s="315"/>
      <c r="N541" s="315"/>
      <c r="O541" s="315"/>
      <c r="P541" s="315"/>
      <c r="Q541" s="315"/>
      <c r="R541" s="315"/>
      <c r="S541" s="315"/>
      <c r="T541" s="315"/>
      <c r="U541" s="315"/>
    </row>
    <row r="542" spans="4:21" s="312" customFormat="1" ht="12" customHeight="1" x14ac:dyDescent="0.2">
      <c r="D542" s="316"/>
      <c r="E542" s="315"/>
      <c r="F542" s="315"/>
      <c r="G542" s="315"/>
      <c r="H542" s="315"/>
      <c r="I542" s="315"/>
      <c r="J542" s="315"/>
      <c r="K542" s="315"/>
      <c r="L542" s="315"/>
      <c r="M542" s="315"/>
      <c r="N542" s="315"/>
      <c r="O542" s="315"/>
      <c r="P542" s="315"/>
      <c r="Q542" s="315"/>
      <c r="R542" s="315"/>
      <c r="S542" s="315"/>
      <c r="T542" s="315"/>
      <c r="U542" s="315"/>
    </row>
    <row r="543" spans="4:21" s="312" customFormat="1" ht="12" customHeight="1" x14ac:dyDescent="0.2">
      <c r="D543" s="316"/>
      <c r="E543" s="315"/>
      <c r="F543" s="315"/>
      <c r="G543" s="315"/>
      <c r="H543" s="315"/>
      <c r="I543" s="315"/>
      <c r="J543" s="315"/>
      <c r="K543" s="315"/>
      <c r="L543" s="315"/>
      <c r="M543" s="315"/>
      <c r="N543" s="315"/>
      <c r="O543" s="315"/>
      <c r="P543" s="315"/>
      <c r="Q543" s="315"/>
      <c r="R543" s="315"/>
      <c r="S543" s="315"/>
      <c r="T543" s="315"/>
      <c r="U543" s="315"/>
    </row>
    <row r="544" spans="4:21" s="312" customFormat="1" ht="12" customHeight="1" x14ac:dyDescent="0.2">
      <c r="D544" s="316"/>
      <c r="E544" s="315"/>
      <c r="F544" s="315"/>
      <c r="G544" s="315"/>
      <c r="H544" s="315"/>
      <c r="I544" s="315"/>
      <c r="J544" s="315"/>
      <c r="K544" s="315"/>
      <c r="L544" s="315"/>
      <c r="M544" s="315"/>
      <c r="N544" s="315"/>
      <c r="O544" s="315"/>
      <c r="P544" s="315"/>
      <c r="Q544" s="315"/>
      <c r="R544" s="315"/>
      <c r="S544" s="315"/>
      <c r="T544" s="315"/>
      <c r="U544" s="315"/>
    </row>
    <row r="545" spans="4:21" s="312" customFormat="1" ht="12" customHeight="1" x14ac:dyDescent="0.2">
      <c r="D545" s="316"/>
      <c r="E545" s="315"/>
      <c r="F545" s="315"/>
      <c r="G545" s="315"/>
      <c r="H545" s="315"/>
      <c r="I545" s="315"/>
      <c r="J545" s="315"/>
      <c r="K545" s="315"/>
      <c r="L545" s="315"/>
      <c r="M545" s="315"/>
      <c r="N545" s="315"/>
      <c r="O545" s="315"/>
      <c r="P545" s="315"/>
      <c r="Q545" s="315"/>
      <c r="R545" s="315"/>
      <c r="S545" s="315"/>
      <c r="T545" s="315"/>
      <c r="U545" s="315"/>
    </row>
    <row r="546" spans="4:21" s="312" customFormat="1" ht="12" customHeight="1" x14ac:dyDescent="0.2">
      <c r="D546" s="316"/>
      <c r="E546" s="315"/>
      <c r="F546" s="315"/>
      <c r="G546" s="315"/>
      <c r="H546" s="315"/>
      <c r="I546" s="315"/>
      <c r="J546" s="315"/>
      <c r="K546" s="315"/>
      <c r="L546" s="315"/>
      <c r="M546" s="315"/>
      <c r="N546" s="315"/>
      <c r="O546" s="315"/>
      <c r="P546" s="315"/>
      <c r="Q546" s="315"/>
      <c r="R546" s="315"/>
      <c r="S546" s="315"/>
      <c r="T546" s="315"/>
      <c r="U546" s="315"/>
    </row>
    <row r="547" spans="4:21" s="312" customFormat="1" ht="12" customHeight="1" x14ac:dyDescent="0.2">
      <c r="D547" s="316"/>
      <c r="E547" s="315"/>
      <c r="F547" s="315"/>
      <c r="G547" s="315"/>
      <c r="H547" s="315"/>
      <c r="I547" s="315"/>
      <c r="J547" s="315"/>
      <c r="K547" s="315"/>
      <c r="L547" s="315"/>
      <c r="M547" s="315"/>
      <c r="N547" s="315"/>
      <c r="O547" s="315"/>
      <c r="P547" s="315"/>
      <c r="Q547" s="315"/>
      <c r="R547" s="315"/>
      <c r="S547" s="315"/>
      <c r="T547" s="315"/>
      <c r="U547" s="315"/>
    </row>
    <row r="548" spans="4:21" s="312" customFormat="1" ht="12" customHeight="1" x14ac:dyDescent="0.2">
      <c r="D548" s="316"/>
      <c r="E548" s="315"/>
      <c r="F548" s="315"/>
      <c r="G548" s="315"/>
      <c r="H548" s="315"/>
      <c r="I548" s="315"/>
      <c r="J548" s="315"/>
      <c r="K548" s="315"/>
      <c r="L548" s="315"/>
      <c r="M548" s="315"/>
      <c r="N548" s="315"/>
      <c r="O548" s="315"/>
      <c r="P548" s="315"/>
      <c r="Q548" s="315"/>
      <c r="R548" s="315"/>
      <c r="S548" s="315"/>
      <c r="T548" s="315"/>
      <c r="U548" s="315"/>
    </row>
    <row r="549" spans="4:21" s="312" customFormat="1" ht="12" customHeight="1" x14ac:dyDescent="0.2">
      <c r="D549" s="316"/>
      <c r="E549" s="315"/>
      <c r="F549" s="315"/>
      <c r="G549" s="315"/>
      <c r="H549" s="315"/>
      <c r="I549" s="315"/>
      <c r="J549" s="315"/>
      <c r="K549" s="315"/>
      <c r="L549" s="315"/>
      <c r="M549" s="315"/>
      <c r="N549" s="315"/>
      <c r="O549" s="315"/>
      <c r="P549" s="315"/>
      <c r="Q549" s="315"/>
      <c r="R549" s="315"/>
      <c r="S549" s="315"/>
      <c r="T549" s="315"/>
      <c r="U549" s="315"/>
    </row>
    <row r="550" spans="4:21" s="312" customFormat="1" ht="12" customHeight="1" x14ac:dyDescent="0.2">
      <c r="D550" s="316"/>
      <c r="E550" s="315"/>
      <c r="F550" s="315"/>
      <c r="G550" s="315"/>
      <c r="H550" s="315"/>
      <c r="I550" s="315"/>
      <c r="J550" s="315"/>
      <c r="K550" s="315"/>
      <c r="L550" s="315"/>
      <c r="M550" s="315"/>
      <c r="N550" s="315"/>
      <c r="O550" s="315"/>
      <c r="P550" s="315"/>
      <c r="Q550" s="315"/>
      <c r="R550" s="315"/>
      <c r="S550" s="315"/>
      <c r="T550" s="315"/>
      <c r="U550" s="315"/>
    </row>
    <row r="551" spans="4:21" s="312" customFormat="1" ht="12" customHeight="1" x14ac:dyDescent="0.2">
      <c r="D551" s="316"/>
      <c r="E551" s="315"/>
      <c r="F551" s="315"/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5"/>
      <c r="S551" s="315"/>
      <c r="T551" s="315"/>
      <c r="U551" s="315"/>
    </row>
    <row r="552" spans="4:21" s="312" customFormat="1" ht="12" customHeight="1" x14ac:dyDescent="0.2">
      <c r="D552" s="316"/>
      <c r="E552" s="315"/>
      <c r="F552" s="315"/>
      <c r="G552" s="315"/>
      <c r="H552" s="315"/>
      <c r="I552" s="315"/>
      <c r="J552" s="315"/>
      <c r="K552" s="315"/>
      <c r="L552" s="315"/>
      <c r="M552" s="315"/>
      <c r="N552" s="315"/>
      <c r="O552" s="315"/>
      <c r="P552" s="315"/>
      <c r="Q552" s="315"/>
      <c r="R552" s="315"/>
      <c r="S552" s="315"/>
      <c r="T552" s="315"/>
      <c r="U552" s="315"/>
    </row>
    <row r="553" spans="4:21" s="312" customFormat="1" ht="12" customHeight="1" x14ac:dyDescent="0.2">
      <c r="D553" s="316"/>
      <c r="E553" s="315"/>
      <c r="F553" s="315"/>
      <c r="G553" s="315"/>
      <c r="H553" s="315"/>
      <c r="I553" s="315"/>
      <c r="J553" s="315"/>
      <c r="K553" s="315"/>
      <c r="L553" s="315"/>
      <c r="M553" s="315"/>
      <c r="N553" s="315"/>
      <c r="O553" s="315"/>
      <c r="P553" s="315"/>
      <c r="Q553" s="315"/>
      <c r="R553" s="315"/>
      <c r="S553" s="315"/>
      <c r="T553" s="315"/>
      <c r="U553" s="315"/>
    </row>
    <row r="554" spans="4:21" s="312" customFormat="1" ht="12" customHeight="1" x14ac:dyDescent="0.2">
      <c r="D554" s="316"/>
      <c r="E554" s="315"/>
      <c r="F554" s="315"/>
      <c r="G554" s="315"/>
      <c r="H554" s="315"/>
      <c r="I554" s="315"/>
      <c r="J554" s="315"/>
      <c r="K554" s="315"/>
      <c r="L554" s="315"/>
      <c r="M554" s="315"/>
      <c r="N554" s="315"/>
      <c r="O554" s="315"/>
      <c r="P554" s="315"/>
      <c r="Q554" s="315"/>
      <c r="R554" s="315"/>
      <c r="S554" s="315"/>
      <c r="T554" s="315"/>
      <c r="U554" s="315"/>
    </row>
    <row r="555" spans="4:21" s="312" customFormat="1" ht="12" customHeight="1" x14ac:dyDescent="0.2">
      <c r="D555" s="316"/>
      <c r="E555" s="315"/>
      <c r="F555" s="315"/>
      <c r="G555" s="315"/>
      <c r="H555" s="315"/>
      <c r="I555" s="315"/>
      <c r="J555" s="315"/>
      <c r="K555" s="315"/>
      <c r="L555" s="315"/>
      <c r="M555" s="315"/>
      <c r="N555" s="315"/>
      <c r="O555" s="315"/>
      <c r="P555" s="315"/>
      <c r="Q555" s="315"/>
      <c r="R555" s="315"/>
      <c r="S555" s="315"/>
      <c r="T555" s="315"/>
      <c r="U555" s="315"/>
    </row>
    <row r="556" spans="4:21" s="312" customFormat="1" ht="12" customHeight="1" x14ac:dyDescent="0.2">
      <c r="D556" s="316"/>
      <c r="E556" s="315"/>
      <c r="F556" s="315"/>
      <c r="G556" s="315"/>
      <c r="H556" s="315"/>
      <c r="I556" s="315"/>
      <c r="J556" s="315"/>
      <c r="K556" s="315"/>
      <c r="L556" s="315"/>
      <c r="M556" s="315"/>
      <c r="N556" s="315"/>
      <c r="O556" s="315"/>
      <c r="P556" s="315"/>
      <c r="Q556" s="315"/>
      <c r="R556" s="315"/>
      <c r="S556" s="315"/>
      <c r="T556" s="315"/>
      <c r="U556" s="315"/>
    </row>
    <row r="557" spans="4:21" s="312" customFormat="1" ht="12" customHeight="1" x14ac:dyDescent="0.2">
      <c r="D557" s="316"/>
      <c r="E557" s="315"/>
      <c r="F557" s="315"/>
      <c r="G557" s="315"/>
      <c r="H557" s="315"/>
      <c r="I557" s="315"/>
      <c r="J557" s="315"/>
      <c r="K557" s="315"/>
      <c r="L557" s="315"/>
      <c r="M557" s="315"/>
      <c r="N557" s="315"/>
      <c r="O557" s="315"/>
      <c r="P557" s="315"/>
      <c r="Q557" s="315"/>
      <c r="R557" s="315"/>
      <c r="S557" s="315"/>
      <c r="T557" s="315"/>
      <c r="U557" s="315"/>
    </row>
    <row r="558" spans="4:21" s="312" customFormat="1" ht="12" customHeight="1" x14ac:dyDescent="0.2">
      <c r="D558" s="316"/>
      <c r="E558" s="315"/>
      <c r="F558" s="315"/>
      <c r="G558" s="315"/>
      <c r="H558" s="315"/>
      <c r="I558" s="315"/>
      <c r="J558" s="315"/>
      <c r="K558" s="315"/>
      <c r="L558" s="315"/>
      <c r="M558" s="315"/>
      <c r="N558" s="315"/>
      <c r="O558" s="315"/>
      <c r="P558" s="315"/>
      <c r="Q558" s="315"/>
      <c r="R558" s="315"/>
      <c r="S558" s="315"/>
      <c r="T558" s="315"/>
      <c r="U558" s="315"/>
    </row>
    <row r="559" spans="4:21" s="312" customFormat="1" ht="12" customHeight="1" x14ac:dyDescent="0.2">
      <c r="D559" s="316"/>
      <c r="E559" s="315"/>
      <c r="F559" s="315"/>
      <c r="G559" s="315"/>
      <c r="H559" s="315"/>
      <c r="I559" s="315"/>
      <c r="J559" s="315"/>
      <c r="K559" s="315"/>
      <c r="L559" s="315"/>
      <c r="M559" s="315"/>
      <c r="N559" s="315"/>
      <c r="O559" s="315"/>
      <c r="P559" s="315"/>
      <c r="Q559" s="315"/>
      <c r="R559" s="315"/>
      <c r="S559" s="315"/>
      <c r="T559" s="315"/>
      <c r="U559" s="315"/>
    </row>
    <row r="560" spans="4:21" s="312" customFormat="1" ht="12" customHeight="1" x14ac:dyDescent="0.2">
      <c r="D560" s="316"/>
      <c r="E560" s="315"/>
      <c r="F560" s="315"/>
      <c r="G560" s="315"/>
      <c r="H560" s="315"/>
      <c r="I560" s="315"/>
      <c r="J560" s="315"/>
      <c r="K560" s="315"/>
      <c r="L560" s="315"/>
      <c r="M560" s="315"/>
      <c r="N560" s="315"/>
      <c r="O560" s="315"/>
      <c r="P560" s="315"/>
      <c r="Q560" s="315"/>
      <c r="R560" s="315"/>
      <c r="S560" s="315"/>
      <c r="T560" s="315"/>
      <c r="U560" s="315"/>
    </row>
    <row r="561" spans="4:21" s="312" customFormat="1" ht="12" customHeight="1" x14ac:dyDescent="0.2">
      <c r="D561" s="316"/>
      <c r="E561" s="315"/>
      <c r="F561" s="315"/>
      <c r="G561" s="315"/>
      <c r="H561" s="315"/>
      <c r="I561" s="315"/>
      <c r="J561" s="315"/>
      <c r="K561" s="315"/>
      <c r="L561" s="315"/>
      <c r="M561" s="315"/>
      <c r="N561" s="315"/>
      <c r="O561" s="315"/>
      <c r="P561" s="315"/>
      <c r="Q561" s="315"/>
      <c r="R561" s="315"/>
      <c r="S561" s="315"/>
      <c r="T561" s="315"/>
      <c r="U561" s="315"/>
    </row>
    <row r="562" spans="4:21" s="312" customFormat="1" ht="12" customHeight="1" x14ac:dyDescent="0.2">
      <c r="D562" s="316"/>
      <c r="E562" s="315"/>
      <c r="F562" s="315"/>
      <c r="G562" s="315"/>
      <c r="H562" s="315"/>
      <c r="I562" s="315"/>
      <c r="J562" s="315"/>
      <c r="K562" s="315"/>
      <c r="L562" s="315"/>
      <c r="M562" s="315"/>
      <c r="N562" s="315"/>
      <c r="O562" s="315"/>
      <c r="P562" s="315"/>
      <c r="Q562" s="315"/>
      <c r="R562" s="315"/>
      <c r="S562" s="315"/>
      <c r="T562" s="315"/>
      <c r="U562" s="315"/>
    </row>
    <row r="563" spans="4:21" s="312" customFormat="1" ht="12" customHeight="1" x14ac:dyDescent="0.2">
      <c r="D563" s="316"/>
      <c r="E563" s="315"/>
      <c r="F563" s="315"/>
      <c r="G563" s="315"/>
      <c r="H563" s="315"/>
      <c r="I563" s="315"/>
      <c r="J563" s="315"/>
      <c r="K563" s="315"/>
      <c r="L563" s="315"/>
      <c r="M563" s="315"/>
      <c r="N563" s="315"/>
      <c r="O563" s="315"/>
      <c r="P563" s="315"/>
      <c r="Q563" s="315"/>
      <c r="R563" s="315"/>
      <c r="S563" s="315"/>
      <c r="T563" s="315"/>
      <c r="U563" s="315"/>
    </row>
    <row r="564" spans="4:21" s="312" customFormat="1" ht="12" customHeight="1" x14ac:dyDescent="0.2">
      <c r="D564" s="316"/>
      <c r="E564" s="315"/>
      <c r="F564" s="315"/>
      <c r="G564" s="315"/>
      <c r="H564" s="315"/>
      <c r="I564" s="315"/>
      <c r="J564" s="315"/>
      <c r="K564" s="315"/>
      <c r="L564" s="315"/>
      <c r="M564" s="315"/>
      <c r="N564" s="315"/>
      <c r="O564" s="315"/>
      <c r="P564" s="315"/>
      <c r="Q564" s="315"/>
      <c r="R564" s="315"/>
      <c r="S564" s="315"/>
      <c r="T564" s="315"/>
      <c r="U564" s="315"/>
    </row>
    <row r="565" spans="4:21" s="312" customFormat="1" ht="12" customHeight="1" x14ac:dyDescent="0.2">
      <c r="D565" s="316"/>
      <c r="E565" s="315"/>
      <c r="F565" s="315"/>
      <c r="G565" s="315"/>
      <c r="H565" s="315"/>
      <c r="I565" s="315"/>
      <c r="J565" s="315"/>
      <c r="K565" s="315"/>
      <c r="L565" s="315"/>
      <c r="M565" s="315"/>
      <c r="N565" s="315"/>
      <c r="O565" s="315"/>
      <c r="P565" s="315"/>
      <c r="Q565" s="315"/>
      <c r="R565" s="315"/>
      <c r="S565" s="315"/>
      <c r="T565" s="315"/>
      <c r="U565" s="315"/>
    </row>
    <row r="566" spans="4:21" s="312" customFormat="1" ht="12" customHeight="1" x14ac:dyDescent="0.2">
      <c r="D566" s="316"/>
      <c r="E566" s="315"/>
      <c r="F566" s="315"/>
      <c r="G566" s="315"/>
      <c r="H566" s="315"/>
      <c r="I566" s="315"/>
      <c r="J566" s="315"/>
      <c r="K566" s="315"/>
      <c r="L566" s="315"/>
      <c r="M566" s="315"/>
      <c r="N566" s="315"/>
      <c r="O566" s="315"/>
      <c r="P566" s="315"/>
      <c r="Q566" s="315"/>
      <c r="R566" s="315"/>
      <c r="S566" s="315"/>
      <c r="T566" s="315"/>
      <c r="U566" s="315"/>
    </row>
    <row r="567" spans="4:21" s="312" customFormat="1" ht="12" customHeight="1" x14ac:dyDescent="0.2">
      <c r="D567" s="316"/>
      <c r="E567" s="315"/>
      <c r="F567" s="315"/>
      <c r="G567" s="315"/>
      <c r="H567" s="315"/>
      <c r="I567" s="315"/>
      <c r="J567" s="315"/>
      <c r="K567" s="315"/>
      <c r="L567" s="315"/>
      <c r="M567" s="315"/>
      <c r="N567" s="315"/>
      <c r="O567" s="315"/>
      <c r="P567" s="315"/>
      <c r="Q567" s="315"/>
      <c r="R567" s="315"/>
      <c r="S567" s="315"/>
      <c r="T567" s="315"/>
      <c r="U567" s="315"/>
    </row>
    <row r="568" spans="4:21" s="312" customFormat="1" ht="12" customHeight="1" x14ac:dyDescent="0.2">
      <c r="D568" s="316"/>
      <c r="E568" s="315"/>
      <c r="F568" s="315"/>
      <c r="G568" s="315"/>
      <c r="H568" s="315"/>
      <c r="I568" s="315"/>
      <c r="J568" s="315"/>
      <c r="K568" s="315"/>
      <c r="L568" s="315"/>
      <c r="M568" s="315"/>
      <c r="N568" s="315"/>
      <c r="O568" s="315"/>
      <c r="P568" s="315"/>
      <c r="Q568" s="315"/>
      <c r="R568" s="315"/>
      <c r="S568" s="315"/>
      <c r="T568" s="315"/>
      <c r="U568" s="315"/>
    </row>
    <row r="569" spans="4:21" s="312" customFormat="1" ht="12" customHeight="1" x14ac:dyDescent="0.2">
      <c r="D569" s="316"/>
      <c r="E569" s="315"/>
      <c r="F569" s="315"/>
      <c r="G569" s="315"/>
      <c r="H569" s="315"/>
      <c r="I569" s="315"/>
      <c r="J569" s="315"/>
      <c r="K569" s="315"/>
      <c r="L569" s="315"/>
      <c r="M569" s="315"/>
      <c r="N569" s="315"/>
      <c r="O569" s="315"/>
      <c r="P569" s="315"/>
      <c r="Q569" s="315"/>
      <c r="R569" s="315"/>
      <c r="S569" s="315"/>
      <c r="T569" s="315"/>
      <c r="U569" s="315"/>
    </row>
    <row r="570" spans="4:21" s="312" customFormat="1" ht="12" customHeight="1" x14ac:dyDescent="0.2">
      <c r="D570" s="316"/>
      <c r="E570" s="315"/>
      <c r="F570" s="315"/>
      <c r="G570" s="315"/>
      <c r="H570" s="315"/>
      <c r="I570" s="315"/>
      <c r="J570" s="315"/>
      <c r="K570" s="315"/>
      <c r="L570" s="315"/>
      <c r="M570" s="315"/>
      <c r="N570" s="315"/>
      <c r="O570" s="315"/>
      <c r="P570" s="315"/>
      <c r="Q570" s="315"/>
      <c r="R570" s="315"/>
      <c r="S570" s="315"/>
      <c r="T570" s="315"/>
      <c r="U570" s="315"/>
    </row>
    <row r="571" spans="4:21" s="312" customFormat="1" ht="12" customHeight="1" x14ac:dyDescent="0.2">
      <c r="D571" s="316"/>
      <c r="E571" s="315"/>
      <c r="F571" s="315"/>
      <c r="G571" s="315"/>
      <c r="H571" s="315"/>
      <c r="I571" s="315"/>
      <c r="J571" s="315"/>
      <c r="K571" s="315"/>
      <c r="L571" s="315"/>
      <c r="M571" s="315"/>
      <c r="N571" s="315"/>
      <c r="O571" s="315"/>
      <c r="P571" s="315"/>
      <c r="Q571" s="315"/>
      <c r="R571" s="315"/>
      <c r="S571" s="315"/>
      <c r="T571" s="315"/>
      <c r="U571" s="315"/>
    </row>
    <row r="572" spans="4:21" s="312" customFormat="1" ht="12" customHeight="1" x14ac:dyDescent="0.2">
      <c r="D572" s="316"/>
      <c r="E572" s="315"/>
      <c r="F572" s="315"/>
      <c r="G572" s="315"/>
      <c r="H572" s="315"/>
      <c r="I572" s="315"/>
      <c r="J572" s="315"/>
      <c r="K572" s="315"/>
      <c r="L572" s="315"/>
      <c r="M572" s="315"/>
      <c r="N572" s="315"/>
      <c r="O572" s="315"/>
      <c r="P572" s="315"/>
      <c r="Q572" s="315"/>
      <c r="R572" s="315"/>
      <c r="S572" s="315"/>
      <c r="T572" s="315"/>
      <c r="U572" s="315"/>
    </row>
    <row r="573" spans="4:21" s="312" customFormat="1" ht="12" customHeight="1" x14ac:dyDescent="0.2">
      <c r="D573" s="316"/>
      <c r="E573" s="315"/>
      <c r="F573" s="315"/>
      <c r="G573" s="315"/>
      <c r="H573" s="315"/>
      <c r="I573" s="315"/>
      <c r="J573" s="315"/>
      <c r="K573" s="315"/>
      <c r="L573" s="315"/>
      <c r="M573" s="315"/>
      <c r="N573" s="315"/>
      <c r="O573" s="315"/>
      <c r="P573" s="315"/>
      <c r="Q573" s="315"/>
      <c r="R573" s="315"/>
      <c r="S573" s="315"/>
      <c r="T573" s="315"/>
      <c r="U573" s="315"/>
    </row>
    <row r="574" spans="4:21" s="312" customFormat="1" ht="12" customHeight="1" x14ac:dyDescent="0.2">
      <c r="D574" s="316"/>
      <c r="E574" s="315"/>
      <c r="F574" s="315"/>
      <c r="G574" s="315"/>
      <c r="H574" s="315"/>
      <c r="I574" s="315"/>
      <c r="J574" s="315"/>
      <c r="K574" s="315"/>
      <c r="L574" s="315"/>
      <c r="M574" s="315"/>
      <c r="N574" s="315"/>
      <c r="O574" s="315"/>
      <c r="P574" s="315"/>
      <c r="Q574" s="315"/>
      <c r="R574" s="315"/>
      <c r="S574" s="315"/>
      <c r="T574" s="315"/>
      <c r="U574" s="315"/>
    </row>
    <row r="575" spans="4:21" s="312" customFormat="1" ht="12" customHeight="1" x14ac:dyDescent="0.2">
      <c r="D575" s="316"/>
      <c r="E575" s="315"/>
      <c r="F575" s="315"/>
      <c r="G575" s="315"/>
      <c r="H575" s="315"/>
      <c r="I575" s="315"/>
      <c r="J575" s="315"/>
      <c r="K575" s="315"/>
      <c r="L575" s="315"/>
      <c r="M575" s="315"/>
      <c r="N575" s="315"/>
      <c r="O575" s="315"/>
      <c r="P575" s="315"/>
      <c r="Q575" s="315"/>
      <c r="R575" s="315"/>
      <c r="S575" s="315"/>
      <c r="T575" s="315"/>
      <c r="U575" s="315"/>
    </row>
    <row r="576" spans="4:21" s="312" customFormat="1" ht="12" customHeight="1" x14ac:dyDescent="0.2">
      <c r="D576" s="316"/>
      <c r="E576" s="315"/>
      <c r="F576" s="315"/>
      <c r="G576" s="315"/>
      <c r="H576" s="315"/>
      <c r="I576" s="315"/>
      <c r="J576" s="315"/>
      <c r="K576" s="315"/>
      <c r="L576" s="315"/>
      <c r="M576" s="315"/>
      <c r="N576" s="315"/>
      <c r="O576" s="315"/>
      <c r="P576" s="315"/>
      <c r="Q576" s="315"/>
      <c r="R576" s="315"/>
      <c r="S576" s="315"/>
      <c r="T576" s="315"/>
      <c r="U576" s="315"/>
    </row>
    <row r="577" spans="4:21" s="312" customFormat="1" ht="12" customHeight="1" x14ac:dyDescent="0.2">
      <c r="D577" s="316"/>
      <c r="E577" s="315"/>
      <c r="F577" s="315"/>
      <c r="G577" s="315"/>
      <c r="H577" s="315"/>
      <c r="I577" s="315"/>
      <c r="J577" s="315"/>
      <c r="K577" s="315"/>
      <c r="L577" s="315"/>
      <c r="M577" s="315"/>
      <c r="N577" s="315"/>
      <c r="O577" s="315"/>
      <c r="P577" s="315"/>
      <c r="Q577" s="315"/>
      <c r="R577" s="315"/>
      <c r="S577" s="315"/>
      <c r="T577" s="315"/>
      <c r="U577" s="315"/>
    </row>
    <row r="578" spans="4:21" s="312" customFormat="1" ht="12" customHeight="1" x14ac:dyDescent="0.2">
      <c r="D578" s="316"/>
      <c r="E578" s="315"/>
      <c r="F578" s="315"/>
      <c r="G578" s="315"/>
      <c r="H578" s="315"/>
      <c r="I578" s="315"/>
      <c r="J578" s="315"/>
      <c r="K578" s="315"/>
      <c r="L578" s="315"/>
      <c r="M578" s="315"/>
      <c r="N578" s="315"/>
      <c r="O578" s="315"/>
      <c r="P578" s="315"/>
      <c r="Q578" s="315"/>
      <c r="R578" s="315"/>
      <c r="S578" s="315"/>
      <c r="T578" s="315"/>
      <c r="U578" s="315"/>
    </row>
    <row r="579" spans="4:21" s="312" customFormat="1" ht="12" customHeight="1" x14ac:dyDescent="0.2">
      <c r="D579" s="316"/>
      <c r="E579" s="315"/>
      <c r="F579" s="315"/>
      <c r="G579" s="315"/>
      <c r="H579" s="315"/>
      <c r="I579" s="315"/>
      <c r="J579" s="315"/>
      <c r="K579" s="315"/>
      <c r="L579" s="315"/>
      <c r="M579" s="315"/>
      <c r="N579" s="315"/>
      <c r="O579" s="315"/>
      <c r="P579" s="315"/>
      <c r="Q579" s="315"/>
      <c r="R579" s="315"/>
      <c r="S579" s="315"/>
      <c r="T579" s="315"/>
      <c r="U579" s="315"/>
    </row>
    <row r="580" spans="4:21" s="312" customFormat="1" ht="12" customHeight="1" x14ac:dyDescent="0.2">
      <c r="D580" s="316"/>
      <c r="E580" s="315"/>
      <c r="F580" s="315"/>
      <c r="G580" s="315"/>
      <c r="H580" s="315"/>
      <c r="I580" s="315"/>
      <c r="J580" s="315"/>
      <c r="K580" s="315"/>
      <c r="L580" s="315"/>
      <c r="M580" s="315"/>
      <c r="N580" s="315"/>
      <c r="O580" s="315"/>
      <c r="P580" s="315"/>
      <c r="Q580" s="315"/>
      <c r="R580" s="315"/>
      <c r="S580" s="315"/>
      <c r="T580" s="315"/>
      <c r="U580" s="315"/>
    </row>
    <row r="581" spans="4:21" s="312" customFormat="1" ht="12" customHeight="1" x14ac:dyDescent="0.2">
      <c r="D581" s="316"/>
      <c r="E581" s="315"/>
      <c r="F581" s="315"/>
      <c r="G581" s="315"/>
      <c r="H581" s="315"/>
      <c r="I581" s="315"/>
      <c r="J581" s="315"/>
      <c r="K581" s="315"/>
      <c r="L581" s="315"/>
      <c r="M581" s="315"/>
      <c r="N581" s="315"/>
      <c r="O581" s="315"/>
      <c r="P581" s="315"/>
      <c r="Q581" s="315"/>
      <c r="R581" s="315"/>
      <c r="S581" s="315"/>
      <c r="T581" s="315"/>
      <c r="U581" s="315"/>
    </row>
    <row r="582" spans="4:21" s="312" customFormat="1" ht="12" customHeight="1" x14ac:dyDescent="0.2">
      <c r="D582" s="316"/>
      <c r="E582" s="315"/>
      <c r="F582" s="315"/>
      <c r="G582" s="315"/>
      <c r="H582" s="315"/>
      <c r="I582" s="315"/>
      <c r="J582" s="315"/>
      <c r="K582" s="315"/>
      <c r="L582" s="315"/>
      <c r="M582" s="315"/>
      <c r="N582" s="315"/>
      <c r="O582" s="315"/>
      <c r="P582" s="315"/>
      <c r="Q582" s="315"/>
      <c r="R582" s="315"/>
      <c r="S582" s="315"/>
      <c r="T582" s="315"/>
      <c r="U582" s="315"/>
    </row>
    <row r="583" spans="4:21" s="312" customFormat="1" ht="12" customHeight="1" x14ac:dyDescent="0.2">
      <c r="D583" s="316"/>
      <c r="E583" s="315"/>
      <c r="F583" s="315"/>
      <c r="G583" s="315"/>
      <c r="H583" s="315"/>
      <c r="I583" s="315"/>
      <c r="J583" s="315"/>
      <c r="K583" s="315"/>
      <c r="L583" s="315"/>
      <c r="M583" s="315"/>
      <c r="N583" s="315"/>
      <c r="O583" s="315"/>
      <c r="P583" s="315"/>
      <c r="Q583" s="315"/>
      <c r="R583" s="315"/>
      <c r="S583" s="315"/>
      <c r="T583" s="315"/>
      <c r="U583" s="315"/>
    </row>
    <row r="584" spans="4:21" s="312" customFormat="1" ht="12" customHeight="1" x14ac:dyDescent="0.2">
      <c r="D584" s="316"/>
      <c r="E584" s="315"/>
      <c r="F584" s="315"/>
      <c r="G584" s="315"/>
      <c r="H584" s="315"/>
      <c r="I584" s="315"/>
      <c r="J584" s="315"/>
      <c r="K584" s="315"/>
      <c r="L584" s="315"/>
      <c r="M584" s="315"/>
      <c r="N584" s="315"/>
      <c r="O584" s="315"/>
      <c r="P584" s="315"/>
      <c r="Q584" s="315"/>
      <c r="R584" s="315"/>
      <c r="S584" s="315"/>
      <c r="T584" s="315"/>
      <c r="U584" s="315"/>
    </row>
    <row r="585" spans="4:21" s="312" customFormat="1" ht="12" customHeight="1" x14ac:dyDescent="0.2">
      <c r="D585" s="316"/>
      <c r="E585" s="315"/>
      <c r="F585" s="315"/>
      <c r="G585" s="315"/>
      <c r="H585" s="315"/>
      <c r="I585" s="315"/>
      <c r="J585" s="315"/>
      <c r="K585" s="315"/>
      <c r="L585" s="315"/>
      <c r="M585" s="315"/>
      <c r="N585" s="315"/>
      <c r="O585" s="315"/>
      <c r="P585" s="315"/>
      <c r="Q585" s="315"/>
      <c r="R585" s="315"/>
      <c r="S585" s="315"/>
      <c r="T585" s="315"/>
      <c r="U585" s="315"/>
    </row>
    <row r="586" spans="4:21" s="312" customFormat="1" ht="12" customHeight="1" x14ac:dyDescent="0.2">
      <c r="D586" s="316"/>
      <c r="E586" s="315"/>
      <c r="F586" s="315"/>
      <c r="G586" s="315"/>
      <c r="H586" s="315"/>
      <c r="I586" s="315"/>
      <c r="J586" s="315"/>
      <c r="K586" s="315"/>
      <c r="L586" s="315"/>
      <c r="M586" s="315"/>
      <c r="N586" s="315"/>
      <c r="O586" s="315"/>
      <c r="P586" s="315"/>
      <c r="Q586" s="315"/>
      <c r="R586" s="315"/>
      <c r="S586" s="315"/>
      <c r="T586" s="315"/>
      <c r="U586" s="315"/>
    </row>
    <row r="587" spans="4:21" s="312" customFormat="1" ht="12" customHeight="1" x14ac:dyDescent="0.2">
      <c r="D587" s="316"/>
      <c r="E587" s="315"/>
      <c r="F587" s="315"/>
      <c r="G587" s="315"/>
      <c r="H587" s="315"/>
      <c r="I587" s="315"/>
      <c r="J587" s="315"/>
      <c r="K587" s="315"/>
      <c r="L587" s="315"/>
      <c r="M587" s="315"/>
      <c r="N587" s="315"/>
      <c r="O587" s="315"/>
      <c r="P587" s="315"/>
      <c r="Q587" s="315"/>
      <c r="R587" s="315"/>
      <c r="S587" s="315"/>
      <c r="T587" s="315"/>
      <c r="U587" s="315"/>
    </row>
    <row r="588" spans="4:21" s="312" customFormat="1" ht="12" customHeight="1" x14ac:dyDescent="0.2">
      <c r="D588" s="316"/>
      <c r="E588" s="315"/>
      <c r="F588" s="315"/>
      <c r="G588" s="315"/>
      <c r="H588" s="315"/>
      <c r="I588" s="315"/>
      <c r="J588" s="315"/>
      <c r="K588" s="315"/>
      <c r="L588" s="315"/>
      <c r="M588" s="315"/>
      <c r="N588" s="315"/>
      <c r="O588" s="315"/>
      <c r="P588" s="315"/>
      <c r="Q588" s="315"/>
      <c r="R588" s="315"/>
      <c r="S588" s="315"/>
      <c r="T588" s="315"/>
      <c r="U588" s="315"/>
    </row>
    <row r="589" spans="4:21" s="312" customFormat="1" ht="12" customHeight="1" x14ac:dyDescent="0.2">
      <c r="D589" s="316"/>
      <c r="E589" s="315"/>
      <c r="F589" s="315"/>
      <c r="G589" s="315"/>
      <c r="H589" s="315"/>
      <c r="I589" s="315"/>
      <c r="J589" s="315"/>
      <c r="K589" s="315"/>
      <c r="L589" s="315"/>
      <c r="M589" s="315"/>
      <c r="N589" s="315"/>
      <c r="O589" s="315"/>
      <c r="P589" s="315"/>
      <c r="Q589" s="315"/>
      <c r="R589" s="315"/>
      <c r="S589" s="315"/>
      <c r="T589" s="315"/>
      <c r="U589" s="315"/>
    </row>
    <row r="590" spans="4:21" s="312" customFormat="1" ht="12" customHeight="1" x14ac:dyDescent="0.2">
      <c r="D590" s="316"/>
      <c r="E590" s="315"/>
      <c r="F590" s="315"/>
      <c r="G590" s="315"/>
      <c r="H590" s="315"/>
      <c r="I590" s="315"/>
      <c r="J590" s="315"/>
      <c r="K590" s="315"/>
      <c r="L590" s="315"/>
      <c r="M590" s="315"/>
      <c r="N590" s="315"/>
      <c r="O590" s="315"/>
      <c r="P590" s="315"/>
      <c r="Q590" s="315"/>
      <c r="R590" s="315"/>
      <c r="S590" s="315"/>
      <c r="T590" s="315"/>
      <c r="U590" s="315"/>
    </row>
    <row r="591" spans="4:21" s="312" customFormat="1" ht="12" customHeight="1" x14ac:dyDescent="0.2">
      <c r="D591" s="316"/>
      <c r="E591" s="315"/>
      <c r="F591" s="315"/>
      <c r="G591" s="315"/>
      <c r="H591" s="315"/>
      <c r="I591" s="315"/>
      <c r="J591" s="315"/>
      <c r="K591" s="315"/>
      <c r="L591" s="315"/>
      <c r="M591" s="315"/>
      <c r="N591" s="315"/>
      <c r="O591" s="315"/>
      <c r="P591" s="315"/>
      <c r="Q591" s="315"/>
      <c r="R591" s="315"/>
      <c r="S591" s="315"/>
      <c r="T591" s="315"/>
      <c r="U591" s="315"/>
    </row>
    <row r="592" spans="4:21" s="312" customFormat="1" ht="12" customHeight="1" x14ac:dyDescent="0.2">
      <c r="D592" s="316"/>
      <c r="E592" s="315"/>
      <c r="F592" s="315"/>
      <c r="G592" s="315"/>
      <c r="H592" s="315"/>
      <c r="I592" s="315"/>
      <c r="J592" s="315"/>
      <c r="K592" s="315"/>
      <c r="L592" s="315"/>
      <c r="M592" s="315"/>
      <c r="N592" s="315"/>
      <c r="O592" s="315"/>
      <c r="P592" s="315"/>
      <c r="Q592" s="315"/>
      <c r="R592" s="315"/>
      <c r="S592" s="315"/>
      <c r="T592" s="315"/>
      <c r="U592" s="315"/>
    </row>
    <row r="593" spans="4:21" s="312" customFormat="1" ht="12" customHeight="1" x14ac:dyDescent="0.2">
      <c r="D593" s="316"/>
      <c r="E593" s="315"/>
      <c r="F593" s="315"/>
      <c r="G593" s="315"/>
      <c r="H593" s="315"/>
      <c r="I593" s="315"/>
      <c r="J593" s="315"/>
      <c r="K593" s="315"/>
      <c r="L593" s="315"/>
      <c r="M593" s="315"/>
      <c r="N593" s="315"/>
      <c r="O593" s="315"/>
      <c r="P593" s="315"/>
      <c r="Q593" s="315"/>
      <c r="R593" s="315"/>
      <c r="S593" s="315"/>
      <c r="T593" s="315"/>
      <c r="U593" s="315"/>
    </row>
    <row r="594" spans="4:21" s="312" customFormat="1" ht="12" customHeight="1" x14ac:dyDescent="0.2">
      <c r="D594" s="316"/>
      <c r="E594" s="315"/>
      <c r="F594" s="315"/>
      <c r="G594" s="315"/>
      <c r="H594" s="315"/>
      <c r="I594" s="315"/>
      <c r="J594" s="315"/>
      <c r="K594" s="315"/>
      <c r="L594" s="315"/>
      <c r="M594" s="315"/>
      <c r="N594" s="315"/>
      <c r="O594" s="315"/>
      <c r="P594" s="315"/>
      <c r="Q594" s="315"/>
      <c r="R594" s="315"/>
      <c r="S594" s="315"/>
      <c r="T594" s="315"/>
      <c r="U594" s="315"/>
    </row>
    <row r="595" spans="4:21" s="312" customFormat="1" ht="12" customHeight="1" x14ac:dyDescent="0.2">
      <c r="D595" s="316"/>
      <c r="E595" s="315"/>
      <c r="F595" s="315"/>
      <c r="G595" s="315"/>
      <c r="H595" s="315"/>
      <c r="I595" s="315"/>
      <c r="J595" s="315"/>
      <c r="K595" s="315"/>
      <c r="L595" s="315"/>
      <c r="M595" s="315"/>
      <c r="N595" s="315"/>
      <c r="O595" s="315"/>
      <c r="P595" s="315"/>
      <c r="Q595" s="315"/>
      <c r="R595" s="315"/>
      <c r="S595" s="315"/>
      <c r="T595" s="315"/>
      <c r="U595" s="315"/>
    </row>
    <row r="596" spans="4:21" s="312" customFormat="1" ht="12" customHeight="1" x14ac:dyDescent="0.2">
      <c r="D596" s="316"/>
      <c r="E596" s="315"/>
      <c r="F596" s="315"/>
      <c r="G596" s="315"/>
      <c r="H596" s="315"/>
      <c r="I596" s="315"/>
      <c r="J596" s="315"/>
      <c r="K596" s="315"/>
      <c r="L596" s="315"/>
      <c r="M596" s="315"/>
      <c r="N596" s="315"/>
      <c r="O596" s="315"/>
      <c r="P596" s="315"/>
      <c r="Q596" s="315"/>
      <c r="R596" s="315"/>
      <c r="S596" s="315"/>
      <c r="T596" s="315"/>
      <c r="U596" s="315"/>
    </row>
    <row r="597" spans="4:21" s="312" customFormat="1" ht="12" customHeight="1" x14ac:dyDescent="0.2">
      <c r="D597" s="316"/>
      <c r="E597" s="315"/>
      <c r="F597" s="315"/>
      <c r="G597" s="315"/>
      <c r="H597" s="315"/>
      <c r="I597" s="315"/>
      <c r="J597" s="315"/>
      <c r="K597" s="315"/>
      <c r="L597" s="315"/>
      <c r="M597" s="315"/>
      <c r="N597" s="315"/>
      <c r="O597" s="315"/>
      <c r="P597" s="315"/>
      <c r="Q597" s="315"/>
      <c r="R597" s="315"/>
      <c r="S597" s="315"/>
      <c r="T597" s="315"/>
      <c r="U597" s="315"/>
    </row>
    <row r="598" spans="4:21" s="312" customFormat="1" ht="12" customHeight="1" x14ac:dyDescent="0.2">
      <c r="D598" s="316"/>
      <c r="E598" s="315"/>
      <c r="F598" s="315"/>
      <c r="G598" s="315"/>
      <c r="H598" s="315"/>
      <c r="I598" s="315"/>
      <c r="J598" s="315"/>
      <c r="K598" s="315"/>
      <c r="L598" s="315"/>
      <c r="M598" s="315"/>
      <c r="N598" s="315"/>
      <c r="O598" s="315"/>
      <c r="P598" s="315"/>
      <c r="Q598" s="315"/>
      <c r="R598" s="315"/>
      <c r="S598" s="315"/>
      <c r="T598" s="315"/>
      <c r="U598" s="315"/>
    </row>
    <row r="599" spans="4:21" s="312" customFormat="1" ht="12" customHeight="1" x14ac:dyDescent="0.2">
      <c r="D599" s="316"/>
      <c r="E599" s="315"/>
      <c r="F599" s="315"/>
      <c r="G599" s="315"/>
      <c r="H599" s="315"/>
      <c r="I599" s="315"/>
      <c r="J599" s="315"/>
      <c r="K599" s="315"/>
      <c r="L599" s="315"/>
      <c r="M599" s="315"/>
      <c r="N599" s="315"/>
      <c r="O599" s="315"/>
      <c r="P599" s="315"/>
      <c r="Q599" s="315"/>
      <c r="R599" s="315"/>
      <c r="S599" s="315"/>
      <c r="T599" s="315"/>
      <c r="U599" s="315"/>
    </row>
    <row r="600" spans="4:21" s="312" customFormat="1" ht="12" customHeight="1" x14ac:dyDescent="0.2">
      <c r="D600" s="316"/>
      <c r="E600" s="315"/>
      <c r="F600" s="315"/>
      <c r="G600" s="315"/>
      <c r="H600" s="315"/>
      <c r="I600" s="315"/>
      <c r="J600" s="315"/>
      <c r="K600" s="315"/>
      <c r="L600" s="315"/>
      <c r="M600" s="315"/>
      <c r="N600" s="315"/>
      <c r="O600" s="315"/>
      <c r="P600" s="315"/>
      <c r="Q600" s="315"/>
      <c r="R600" s="315"/>
      <c r="S600" s="315"/>
      <c r="T600" s="315"/>
      <c r="U600" s="315"/>
    </row>
    <row r="601" spans="4:21" s="312" customFormat="1" ht="12" customHeight="1" x14ac:dyDescent="0.2">
      <c r="D601" s="316"/>
      <c r="E601" s="315"/>
      <c r="F601" s="315"/>
      <c r="G601" s="315"/>
      <c r="H601" s="315"/>
      <c r="I601" s="315"/>
      <c r="J601" s="315"/>
      <c r="K601" s="315"/>
      <c r="L601" s="315"/>
      <c r="M601" s="315"/>
      <c r="N601" s="315"/>
      <c r="O601" s="315"/>
      <c r="P601" s="315"/>
      <c r="Q601" s="315"/>
      <c r="R601" s="315"/>
      <c r="S601" s="315"/>
      <c r="T601" s="315"/>
      <c r="U601" s="315"/>
    </row>
    <row r="602" spans="4:21" s="312" customFormat="1" ht="12" customHeight="1" x14ac:dyDescent="0.2">
      <c r="D602" s="316"/>
      <c r="E602" s="315"/>
      <c r="F602" s="315"/>
      <c r="G602" s="315"/>
      <c r="H602" s="315"/>
      <c r="I602" s="315"/>
      <c r="J602" s="315"/>
      <c r="K602" s="315"/>
      <c r="L602" s="315"/>
      <c r="M602" s="315"/>
      <c r="N602" s="315"/>
      <c r="O602" s="315"/>
      <c r="P602" s="315"/>
      <c r="Q602" s="315"/>
      <c r="R602" s="315"/>
      <c r="S602" s="315"/>
      <c r="T602" s="315"/>
      <c r="U602" s="315"/>
    </row>
    <row r="603" spans="4:21" s="312" customFormat="1" ht="12" customHeight="1" x14ac:dyDescent="0.2">
      <c r="D603" s="316"/>
      <c r="E603" s="315"/>
      <c r="F603" s="315"/>
      <c r="G603" s="315"/>
      <c r="H603" s="315"/>
      <c r="I603" s="315"/>
      <c r="J603" s="315"/>
      <c r="K603" s="315"/>
      <c r="L603" s="315"/>
      <c r="M603" s="315"/>
      <c r="N603" s="315"/>
      <c r="O603" s="315"/>
      <c r="P603" s="315"/>
      <c r="Q603" s="315"/>
      <c r="R603" s="315"/>
      <c r="S603" s="315"/>
      <c r="T603" s="315"/>
      <c r="U603" s="315"/>
    </row>
    <row r="604" spans="4:21" s="312" customFormat="1" ht="12" customHeight="1" x14ac:dyDescent="0.2">
      <c r="D604" s="316"/>
      <c r="E604" s="315"/>
      <c r="F604" s="315"/>
      <c r="G604" s="315"/>
      <c r="H604" s="315"/>
      <c r="I604" s="315"/>
      <c r="J604" s="315"/>
      <c r="K604" s="315"/>
      <c r="L604" s="315"/>
      <c r="M604" s="315"/>
      <c r="N604" s="315"/>
      <c r="O604" s="315"/>
      <c r="P604" s="315"/>
      <c r="Q604" s="315"/>
      <c r="R604" s="315"/>
      <c r="S604" s="315"/>
      <c r="T604" s="315"/>
      <c r="U604" s="315"/>
    </row>
    <row r="605" spans="4:21" s="312" customFormat="1" ht="12" customHeight="1" x14ac:dyDescent="0.2">
      <c r="D605" s="316"/>
      <c r="E605" s="315"/>
      <c r="F605" s="315"/>
      <c r="G605" s="315"/>
      <c r="H605" s="315"/>
      <c r="I605" s="315"/>
      <c r="J605" s="315"/>
      <c r="K605" s="315"/>
      <c r="L605" s="315"/>
      <c r="M605" s="315"/>
      <c r="N605" s="315"/>
      <c r="O605" s="315"/>
      <c r="P605" s="315"/>
      <c r="Q605" s="315"/>
      <c r="R605" s="315"/>
      <c r="S605" s="315"/>
      <c r="T605" s="315"/>
      <c r="U605" s="315"/>
    </row>
    <row r="606" spans="4:21" s="312" customFormat="1" ht="12" customHeight="1" x14ac:dyDescent="0.2">
      <c r="D606" s="316"/>
      <c r="E606" s="315"/>
      <c r="F606" s="315"/>
      <c r="G606" s="315"/>
      <c r="H606" s="315"/>
      <c r="I606" s="315"/>
      <c r="J606" s="315"/>
      <c r="K606" s="315"/>
      <c r="L606" s="315"/>
      <c r="M606" s="315"/>
      <c r="N606" s="315"/>
      <c r="O606" s="315"/>
      <c r="P606" s="315"/>
      <c r="Q606" s="315"/>
      <c r="R606" s="315"/>
      <c r="S606" s="315"/>
      <c r="T606" s="315"/>
      <c r="U606" s="315"/>
    </row>
    <row r="607" spans="4:21" s="312" customFormat="1" ht="12" customHeight="1" x14ac:dyDescent="0.2">
      <c r="D607" s="316"/>
      <c r="E607" s="315"/>
      <c r="F607" s="315"/>
      <c r="G607" s="315"/>
      <c r="H607" s="315"/>
      <c r="I607" s="315"/>
      <c r="J607" s="315"/>
      <c r="K607" s="315"/>
      <c r="L607" s="315"/>
      <c r="M607" s="315"/>
      <c r="N607" s="315"/>
      <c r="O607" s="315"/>
      <c r="P607" s="315"/>
      <c r="Q607" s="315"/>
      <c r="R607" s="315"/>
      <c r="S607" s="315"/>
      <c r="T607" s="315"/>
      <c r="U607" s="315"/>
    </row>
    <row r="608" spans="4:21" s="312" customFormat="1" ht="12" customHeight="1" x14ac:dyDescent="0.2">
      <c r="D608" s="316"/>
      <c r="E608" s="315"/>
      <c r="F608" s="315"/>
      <c r="G608" s="315"/>
      <c r="H608" s="315"/>
      <c r="I608" s="315"/>
      <c r="J608" s="315"/>
      <c r="K608" s="315"/>
      <c r="L608" s="315"/>
      <c r="M608" s="315"/>
      <c r="N608" s="315"/>
      <c r="O608" s="315"/>
      <c r="P608" s="315"/>
      <c r="Q608" s="315"/>
      <c r="R608" s="315"/>
      <c r="S608" s="315"/>
      <c r="T608" s="315"/>
      <c r="U608" s="315"/>
    </row>
    <row r="609" spans="4:21" s="312" customFormat="1" ht="12" customHeight="1" x14ac:dyDescent="0.2">
      <c r="D609" s="316"/>
      <c r="E609" s="315"/>
      <c r="F609" s="315"/>
      <c r="G609" s="315"/>
      <c r="H609" s="315"/>
      <c r="I609" s="315"/>
      <c r="J609" s="315"/>
      <c r="K609" s="315"/>
      <c r="L609" s="315"/>
      <c r="M609" s="315"/>
      <c r="N609" s="315"/>
      <c r="O609" s="315"/>
      <c r="P609" s="315"/>
      <c r="Q609" s="315"/>
      <c r="R609" s="315"/>
      <c r="S609" s="315"/>
      <c r="T609" s="315"/>
      <c r="U609" s="315"/>
    </row>
    <row r="610" spans="4:21" s="312" customFormat="1" ht="12" customHeight="1" x14ac:dyDescent="0.2">
      <c r="D610" s="316"/>
      <c r="E610" s="315"/>
      <c r="F610" s="315"/>
      <c r="G610" s="315"/>
      <c r="H610" s="315"/>
      <c r="I610" s="315"/>
      <c r="J610" s="315"/>
      <c r="K610" s="315"/>
      <c r="L610" s="315"/>
      <c r="M610" s="315"/>
      <c r="N610" s="315"/>
      <c r="O610" s="315"/>
      <c r="P610" s="315"/>
      <c r="Q610" s="315"/>
      <c r="R610" s="315"/>
      <c r="S610" s="315"/>
      <c r="T610" s="315"/>
      <c r="U610" s="315"/>
    </row>
    <row r="611" spans="4:21" s="312" customFormat="1" ht="12" customHeight="1" x14ac:dyDescent="0.2">
      <c r="D611" s="316"/>
      <c r="E611" s="315"/>
      <c r="F611" s="315"/>
      <c r="G611" s="315"/>
      <c r="H611" s="315"/>
      <c r="I611" s="315"/>
      <c r="J611" s="315"/>
      <c r="K611" s="315"/>
      <c r="L611" s="315"/>
      <c r="M611" s="315"/>
      <c r="N611" s="315"/>
      <c r="O611" s="315"/>
      <c r="P611" s="315"/>
      <c r="Q611" s="315"/>
      <c r="R611" s="315"/>
      <c r="S611" s="315"/>
      <c r="T611" s="315"/>
      <c r="U611" s="315"/>
    </row>
    <row r="612" spans="4:21" s="312" customFormat="1" ht="12" customHeight="1" x14ac:dyDescent="0.2">
      <c r="D612" s="316"/>
      <c r="E612" s="315"/>
      <c r="F612" s="315"/>
      <c r="G612" s="315"/>
      <c r="H612" s="315"/>
      <c r="I612" s="315"/>
      <c r="J612" s="315"/>
      <c r="K612" s="315"/>
      <c r="L612" s="315"/>
      <c r="M612" s="315"/>
      <c r="N612" s="315"/>
      <c r="O612" s="315"/>
      <c r="P612" s="315"/>
      <c r="Q612" s="315"/>
      <c r="R612" s="315"/>
      <c r="S612" s="315"/>
      <c r="T612" s="315"/>
      <c r="U612" s="315"/>
    </row>
    <row r="613" spans="4:21" s="312" customFormat="1" ht="12" customHeight="1" x14ac:dyDescent="0.2">
      <c r="D613" s="316"/>
      <c r="E613" s="315"/>
      <c r="F613" s="315"/>
      <c r="G613" s="315"/>
      <c r="H613" s="315"/>
      <c r="I613" s="315"/>
      <c r="J613" s="315"/>
      <c r="K613" s="315"/>
      <c r="L613" s="315"/>
      <c r="M613" s="315"/>
      <c r="N613" s="315"/>
      <c r="O613" s="315"/>
      <c r="P613" s="315"/>
      <c r="Q613" s="315"/>
      <c r="R613" s="315"/>
      <c r="S613" s="315"/>
      <c r="T613" s="315"/>
      <c r="U613" s="315"/>
    </row>
    <row r="614" spans="4:21" s="312" customFormat="1" ht="12" customHeight="1" x14ac:dyDescent="0.2">
      <c r="D614" s="316"/>
      <c r="E614" s="315"/>
      <c r="F614" s="315"/>
      <c r="G614" s="315"/>
      <c r="H614" s="315"/>
      <c r="I614" s="315"/>
      <c r="J614" s="315"/>
      <c r="K614" s="315"/>
      <c r="L614" s="315"/>
      <c r="M614" s="315"/>
      <c r="N614" s="315"/>
      <c r="O614" s="315"/>
      <c r="P614" s="315"/>
      <c r="Q614" s="315"/>
      <c r="R614" s="315"/>
      <c r="S614" s="315"/>
      <c r="T614" s="315"/>
      <c r="U614" s="315"/>
    </row>
    <row r="615" spans="4:21" s="312" customFormat="1" ht="12" customHeight="1" x14ac:dyDescent="0.2">
      <c r="D615" s="316"/>
      <c r="E615" s="315"/>
      <c r="F615" s="315"/>
      <c r="G615" s="315"/>
      <c r="H615" s="315"/>
      <c r="I615" s="315"/>
      <c r="J615" s="315"/>
      <c r="K615" s="315"/>
      <c r="L615" s="315"/>
      <c r="M615" s="315"/>
      <c r="N615" s="315"/>
      <c r="O615" s="315"/>
      <c r="P615" s="315"/>
      <c r="Q615" s="315"/>
      <c r="R615" s="315"/>
      <c r="S615" s="315"/>
      <c r="T615" s="315"/>
      <c r="U615" s="315"/>
    </row>
    <row r="616" spans="4:21" s="312" customFormat="1" ht="12" customHeight="1" x14ac:dyDescent="0.2">
      <c r="D616" s="316"/>
      <c r="E616" s="315"/>
      <c r="F616" s="315"/>
      <c r="G616" s="315"/>
      <c r="H616" s="315"/>
      <c r="I616" s="315"/>
      <c r="J616" s="315"/>
      <c r="K616" s="315"/>
      <c r="L616" s="315"/>
      <c r="M616" s="315"/>
      <c r="N616" s="315"/>
      <c r="O616" s="315"/>
      <c r="P616" s="315"/>
      <c r="Q616" s="315"/>
      <c r="R616" s="315"/>
      <c r="S616" s="315"/>
      <c r="T616" s="315"/>
      <c r="U616" s="315"/>
    </row>
    <row r="617" spans="4:21" s="312" customFormat="1" ht="12" customHeight="1" x14ac:dyDescent="0.2">
      <c r="D617" s="316"/>
      <c r="E617" s="315"/>
      <c r="F617" s="315"/>
      <c r="G617" s="315"/>
      <c r="H617" s="315"/>
      <c r="I617" s="315"/>
      <c r="J617" s="315"/>
      <c r="K617" s="315"/>
      <c r="L617" s="315"/>
      <c r="M617" s="315"/>
      <c r="N617" s="315"/>
      <c r="O617" s="315"/>
      <c r="P617" s="315"/>
      <c r="Q617" s="315"/>
      <c r="R617" s="315"/>
      <c r="S617" s="315"/>
      <c r="T617" s="315"/>
      <c r="U617" s="315"/>
    </row>
    <row r="618" spans="4:21" s="312" customFormat="1" ht="12" customHeight="1" x14ac:dyDescent="0.2">
      <c r="D618" s="316"/>
      <c r="E618" s="315"/>
      <c r="F618" s="315"/>
      <c r="G618" s="315"/>
      <c r="H618" s="315"/>
      <c r="I618" s="315"/>
      <c r="J618" s="315"/>
      <c r="K618" s="315"/>
      <c r="L618" s="315"/>
      <c r="M618" s="315"/>
      <c r="N618" s="315"/>
      <c r="O618" s="315"/>
      <c r="P618" s="315"/>
      <c r="Q618" s="315"/>
      <c r="R618" s="315"/>
      <c r="S618" s="315"/>
      <c r="T618" s="315"/>
      <c r="U618" s="315"/>
    </row>
    <row r="619" spans="4:21" s="312" customFormat="1" ht="12" customHeight="1" x14ac:dyDescent="0.2">
      <c r="D619" s="316"/>
      <c r="E619" s="315"/>
      <c r="F619" s="315"/>
      <c r="G619" s="315"/>
      <c r="H619" s="315"/>
      <c r="I619" s="315"/>
      <c r="J619" s="315"/>
      <c r="K619" s="315"/>
      <c r="L619" s="315"/>
      <c r="M619" s="315"/>
      <c r="N619" s="315"/>
      <c r="O619" s="315"/>
      <c r="P619" s="315"/>
      <c r="Q619" s="315"/>
      <c r="R619" s="315"/>
      <c r="S619" s="315"/>
      <c r="T619" s="315"/>
      <c r="U619" s="315"/>
    </row>
    <row r="620" spans="4:21" s="312" customFormat="1" ht="12" customHeight="1" x14ac:dyDescent="0.2">
      <c r="D620" s="316"/>
      <c r="E620" s="315"/>
      <c r="F620" s="315"/>
      <c r="G620" s="315"/>
      <c r="H620" s="315"/>
      <c r="I620" s="315"/>
      <c r="J620" s="315"/>
      <c r="K620" s="315"/>
      <c r="L620" s="315"/>
      <c r="M620" s="315"/>
      <c r="N620" s="315"/>
      <c r="O620" s="315"/>
      <c r="P620" s="315"/>
      <c r="Q620" s="315"/>
      <c r="R620" s="315"/>
      <c r="S620" s="315"/>
      <c r="T620" s="315"/>
      <c r="U620" s="315"/>
    </row>
    <row r="621" spans="4:21" s="312" customFormat="1" ht="12" customHeight="1" x14ac:dyDescent="0.2">
      <c r="D621" s="316"/>
      <c r="E621" s="315"/>
      <c r="F621" s="315"/>
      <c r="G621" s="315"/>
      <c r="H621" s="315"/>
      <c r="I621" s="315"/>
      <c r="J621" s="315"/>
      <c r="K621" s="315"/>
      <c r="L621" s="315"/>
      <c r="M621" s="315"/>
      <c r="N621" s="315"/>
      <c r="O621" s="315"/>
      <c r="P621" s="315"/>
      <c r="Q621" s="315"/>
      <c r="R621" s="315"/>
      <c r="S621" s="315"/>
      <c r="T621" s="315"/>
      <c r="U621" s="315"/>
    </row>
    <row r="622" spans="4:21" s="312" customFormat="1" ht="12" customHeight="1" x14ac:dyDescent="0.2">
      <c r="D622" s="316"/>
      <c r="E622" s="315"/>
      <c r="F622" s="315"/>
      <c r="G622" s="315"/>
      <c r="H622" s="315"/>
      <c r="I622" s="315"/>
      <c r="J622" s="315"/>
      <c r="K622" s="315"/>
      <c r="L622" s="315"/>
      <c r="M622" s="315"/>
      <c r="N622" s="315"/>
      <c r="O622" s="315"/>
      <c r="P622" s="315"/>
      <c r="Q622" s="315"/>
      <c r="R622" s="315"/>
      <c r="S622" s="315"/>
      <c r="T622" s="315"/>
      <c r="U622" s="315"/>
    </row>
    <row r="623" spans="4:21" s="312" customFormat="1" ht="12" customHeight="1" x14ac:dyDescent="0.2">
      <c r="D623" s="316"/>
      <c r="E623" s="315"/>
      <c r="F623" s="315"/>
      <c r="G623" s="315"/>
      <c r="H623" s="315"/>
      <c r="I623" s="315"/>
      <c r="J623" s="315"/>
      <c r="K623" s="315"/>
      <c r="L623" s="315"/>
      <c r="M623" s="315"/>
      <c r="N623" s="315"/>
      <c r="O623" s="315"/>
      <c r="P623" s="315"/>
      <c r="Q623" s="315"/>
      <c r="R623" s="315"/>
      <c r="S623" s="315"/>
      <c r="T623" s="315"/>
      <c r="U623" s="315"/>
    </row>
    <row r="624" spans="4:21" s="312" customFormat="1" ht="12" customHeight="1" x14ac:dyDescent="0.2">
      <c r="D624" s="316"/>
      <c r="E624" s="315"/>
      <c r="F624" s="315"/>
      <c r="G624" s="315"/>
      <c r="H624" s="315"/>
      <c r="I624" s="315"/>
      <c r="J624" s="315"/>
      <c r="K624" s="315"/>
      <c r="L624" s="315"/>
      <c r="M624" s="315"/>
      <c r="N624" s="315"/>
      <c r="O624" s="315"/>
      <c r="P624" s="315"/>
      <c r="Q624" s="315"/>
      <c r="R624" s="315"/>
      <c r="S624" s="315"/>
      <c r="T624" s="315"/>
      <c r="U624" s="315"/>
    </row>
    <row r="625" spans="4:21" s="312" customFormat="1" ht="12" customHeight="1" x14ac:dyDescent="0.2">
      <c r="D625" s="316"/>
      <c r="E625" s="315"/>
      <c r="F625" s="315"/>
      <c r="G625" s="315"/>
      <c r="H625" s="315"/>
      <c r="I625" s="315"/>
      <c r="J625" s="315"/>
      <c r="K625" s="315"/>
      <c r="L625" s="315"/>
      <c r="M625" s="315"/>
      <c r="N625" s="315"/>
      <c r="O625" s="315"/>
      <c r="P625" s="315"/>
      <c r="Q625" s="315"/>
      <c r="R625" s="315"/>
      <c r="S625" s="315"/>
      <c r="T625" s="315"/>
      <c r="U625" s="315"/>
    </row>
    <row r="626" spans="4:21" s="312" customFormat="1" ht="12" customHeight="1" x14ac:dyDescent="0.2">
      <c r="D626" s="316"/>
      <c r="E626" s="315"/>
      <c r="F626" s="315"/>
      <c r="G626" s="315"/>
      <c r="H626" s="315"/>
      <c r="I626" s="315"/>
      <c r="J626" s="315"/>
      <c r="K626" s="315"/>
      <c r="L626" s="315"/>
      <c r="M626" s="315"/>
      <c r="N626" s="315"/>
      <c r="O626" s="315"/>
      <c r="P626" s="315"/>
      <c r="Q626" s="315"/>
      <c r="R626" s="315"/>
      <c r="S626" s="315"/>
      <c r="T626" s="315"/>
      <c r="U626" s="315"/>
    </row>
    <row r="627" spans="4:21" s="312" customFormat="1" ht="12" customHeight="1" x14ac:dyDescent="0.2">
      <c r="D627" s="316"/>
      <c r="E627" s="315"/>
      <c r="F627" s="315"/>
      <c r="G627" s="315"/>
      <c r="H627" s="315"/>
      <c r="I627" s="315"/>
      <c r="J627" s="315"/>
      <c r="K627" s="315"/>
      <c r="L627" s="315"/>
      <c r="M627" s="315"/>
      <c r="N627" s="315"/>
      <c r="O627" s="315"/>
      <c r="P627" s="315"/>
      <c r="Q627" s="315"/>
      <c r="R627" s="315"/>
      <c r="S627" s="315"/>
      <c r="T627" s="315"/>
      <c r="U627" s="315"/>
    </row>
    <row r="628" spans="4:21" s="312" customFormat="1" ht="12" customHeight="1" x14ac:dyDescent="0.2">
      <c r="D628" s="316"/>
      <c r="E628" s="315"/>
      <c r="F628" s="315"/>
      <c r="G628" s="315"/>
      <c r="H628" s="315"/>
      <c r="I628" s="315"/>
      <c r="J628" s="315"/>
      <c r="K628" s="315"/>
      <c r="L628" s="315"/>
      <c r="M628" s="315"/>
      <c r="N628" s="315"/>
      <c r="O628" s="315"/>
      <c r="P628" s="315"/>
      <c r="Q628" s="315"/>
      <c r="R628" s="315"/>
      <c r="S628" s="315"/>
      <c r="T628" s="315"/>
      <c r="U628" s="315"/>
    </row>
    <row r="629" spans="4:21" s="312" customFormat="1" ht="12" customHeight="1" x14ac:dyDescent="0.2">
      <c r="D629" s="316"/>
      <c r="E629" s="315"/>
      <c r="F629" s="315"/>
      <c r="G629" s="315"/>
      <c r="H629" s="315"/>
      <c r="I629" s="315"/>
      <c r="J629" s="315"/>
      <c r="K629" s="315"/>
      <c r="L629" s="315"/>
      <c r="M629" s="315"/>
      <c r="N629" s="315"/>
      <c r="O629" s="315"/>
      <c r="P629" s="315"/>
      <c r="Q629" s="315"/>
      <c r="R629" s="315"/>
      <c r="S629" s="315"/>
      <c r="T629" s="315"/>
      <c r="U629" s="315"/>
    </row>
    <row r="630" spans="4:21" s="312" customFormat="1" ht="12" customHeight="1" x14ac:dyDescent="0.2">
      <c r="D630" s="316"/>
      <c r="E630" s="315"/>
      <c r="F630" s="315"/>
      <c r="G630" s="315"/>
      <c r="H630" s="315"/>
      <c r="I630" s="315"/>
      <c r="J630" s="315"/>
      <c r="K630" s="315"/>
      <c r="L630" s="315"/>
      <c r="M630" s="315"/>
      <c r="N630" s="315"/>
      <c r="O630" s="315"/>
      <c r="P630" s="315"/>
      <c r="Q630" s="315"/>
      <c r="R630" s="315"/>
      <c r="S630" s="315"/>
      <c r="T630" s="315"/>
      <c r="U630" s="315"/>
    </row>
    <row r="631" spans="4:21" s="312" customFormat="1" ht="12" customHeight="1" x14ac:dyDescent="0.2">
      <c r="D631" s="316"/>
      <c r="E631" s="315"/>
      <c r="F631" s="315"/>
      <c r="G631" s="315"/>
      <c r="H631" s="315"/>
      <c r="I631" s="315"/>
      <c r="J631" s="315"/>
      <c r="K631" s="315"/>
      <c r="L631" s="315"/>
      <c r="M631" s="315"/>
      <c r="N631" s="315"/>
      <c r="O631" s="315"/>
      <c r="P631" s="315"/>
      <c r="Q631" s="315"/>
      <c r="R631" s="315"/>
      <c r="S631" s="315"/>
      <c r="T631" s="315"/>
      <c r="U631" s="315"/>
    </row>
    <row r="632" spans="4:21" s="312" customFormat="1" ht="12" customHeight="1" x14ac:dyDescent="0.2">
      <c r="D632" s="316"/>
      <c r="E632" s="315"/>
      <c r="F632" s="315"/>
      <c r="G632" s="315"/>
      <c r="H632" s="315"/>
      <c r="I632" s="315"/>
      <c r="J632" s="315"/>
      <c r="K632" s="315"/>
      <c r="L632" s="315"/>
      <c r="M632" s="315"/>
      <c r="N632" s="315"/>
      <c r="O632" s="315"/>
      <c r="P632" s="315"/>
      <c r="Q632" s="315"/>
      <c r="R632" s="315"/>
      <c r="S632" s="315"/>
      <c r="T632" s="315"/>
      <c r="U632" s="315"/>
    </row>
    <row r="633" spans="4:21" s="312" customFormat="1" ht="12" customHeight="1" x14ac:dyDescent="0.2">
      <c r="D633" s="316"/>
      <c r="E633" s="315"/>
      <c r="F633" s="315"/>
      <c r="G633" s="315"/>
      <c r="H633" s="315"/>
      <c r="I633" s="315"/>
      <c r="J633" s="315"/>
      <c r="K633" s="315"/>
      <c r="L633" s="315"/>
      <c r="M633" s="315"/>
      <c r="N633" s="315"/>
      <c r="O633" s="315"/>
      <c r="P633" s="315"/>
      <c r="Q633" s="315"/>
      <c r="R633" s="315"/>
      <c r="S633" s="315"/>
      <c r="T633" s="315"/>
      <c r="U633" s="315"/>
    </row>
    <row r="634" spans="4:21" s="312" customFormat="1" ht="12" customHeight="1" x14ac:dyDescent="0.2">
      <c r="D634" s="316"/>
      <c r="E634" s="315"/>
      <c r="F634" s="315"/>
      <c r="G634" s="315"/>
      <c r="H634" s="315"/>
      <c r="I634" s="315"/>
      <c r="J634" s="315"/>
      <c r="K634" s="315"/>
      <c r="L634" s="315"/>
      <c r="M634" s="315"/>
      <c r="N634" s="315"/>
      <c r="O634" s="315"/>
      <c r="P634" s="315"/>
      <c r="Q634" s="315"/>
      <c r="R634" s="315"/>
      <c r="S634" s="315"/>
      <c r="T634" s="315"/>
      <c r="U634" s="315"/>
    </row>
    <row r="635" spans="4:21" s="312" customFormat="1" ht="12" customHeight="1" x14ac:dyDescent="0.2">
      <c r="D635" s="316"/>
      <c r="E635" s="315"/>
      <c r="F635" s="315"/>
      <c r="G635" s="315"/>
      <c r="H635" s="315"/>
      <c r="I635" s="315"/>
      <c r="J635" s="315"/>
      <c r="K635" s="315"/>
      <c r="L635" s="315"/>
      <c r="M635" s="315"/>
      <c r="N635" s="315"/>
      <c r="O635" s="315"/>
      <c r="P635" s="315"/>
      <c r="Q635" s="315"/>
      <c r="R635" s="315"/>
      <c r="S635" s="315"/>
      <c r="T635" s="315"/>
      <c r="U635" s="315"/>
    </row>
    <row r="636" spans="4:21" s="312" customFormat="1" ht="12" customHeight="1" x14ac:dyDescent="0.2">
      <c r="D636" s="316"/>
      <c r="E636" s="315"/>
      <c r="F636" s="315"/>
      <c r="G636" s="315"/>
      <c r="H636" s="315"/>
      <c r="I636" s="315"/>
      <c r="J636" s="315"/>
      <c r="K636" s="315"/>
      <c r="L636" s="315"/>
      <c r="M636" s="315"/>
      <c r="N636" s="315"/>
      <c r="O636" s="315"/>
      <c r="P636" s="315"/>
      <c r="Q636" s="315"/>
      <c r="R636" s="315"/>
      <c r="S636" s="315"/>
      <c r="T636" s="315"/>
      <c r="U636" s="315"/>
    </row>
    <row r="637" spans="4:21" s="312" customFormat="1" ht="12" customHeight="1" x14ac:dyDescent="0.2">
      <c r="D637" s="316"/>
      <c r="E637" s="315"/>
      <c r="F637" s="315"/>
      <c r="G637" s="315"/>
      <c r="H637" s="315"/>
      <c r="I637" s="315"/>
      <c r="J637" s="315"/>
      <c r="K637" s="315"/>
      <c r="L637" s="315"/>
      <c r="M637" s="315"/>
      <c r="N637" s="315"/>
      <c r="O637" s="315"/>
      <c r="P637" s="315"/>
      <c r="Q637" s="315"/>
      <c r="R637" s="315"/>
      <c r="S637" s="315"/>
      <c r="T637" s="315"/>
      <c r="U637" s="315"/>
    </row>
    <row r="638" spans="4:21" s="312" customFormat="1" ht="12" customHeight="1" x14ac:dyDescent="0.2">
      <c r="D638" s="316"/>
      <c r="E638" s="315"/>
      <c r="F638" s="315"/>
      <c r="G638" s="315"/>
      <c r="H638" s="315"/>
      <c r="I638" s="315"/>
      <c r="J638" s="315"/>
      <c r="K638" s="315"/>
      <c r="L638" s="315"/>
      <c r="M638" s="315"/>
      <c r="N638" s="315"/>
      <c r="O638" s="315"/>
      <c r="P638" s="315"/>
      <c r="Q638" s="315"/>
      <c r="R638" s="315"/>
      <c r="S638" s="315"/>
      <c r="T638" s="315"/>
      <c r="U638" s="315"/>
    </row>
    <row r="639" spans="4:21" s="312" customFormat="1" ht="12" customHeight="1" x14ac:dyDescent="0.2">
      <c r="D639" s="316"/>
      <c r="E639" s="315"/>
      <c r="F639" s="315"/>
      <c r="G639" s="315"/>
      <c r="H639" s="315"/>
      <c r="I639" s="315"/>
      <c r="J639" s="315"/>
      <c r="K639" s="315"/>
      <c r="L639" s="315"/>
      <c r="M639" s="315"/>
      <c r="N639" s="315"/>
      <c r="O639" s="315"/>
      <c r="P639" s="315"/>
      <c r="Q639" s="315"/>
      <c r="R639" s="315"/>
      <c r="S639" s="315"/>
      <c r="T639" s="315"/>
      <c r="U639" s="315"/>
    </row>
    <row r="640" spans="4:21" s="312" customFormat="1" ht="12" customHeight="1" x14ac:dyDescent="0.2">
      <c r="D640" s="316"/>
      <c r="E640" s="315"/>
      <c r="F640" s="315"/>
      <c r="G640" s="315"/>
      <c r="H640" s="315"/>
      <c r="I640" s="315"/>
      <c r="J640" s="315"/>
      <c r="K640" s="315"/>
      <c r="L640" s="315"/>
      <c r="M640" s="315"/>
      <c r="N640" s="315"/>
      <c r="O640" s="315"/>
      <c r="P640" s="315"/>
      <c r="Q640" s="315"/>
      <c r="R640" s="315"/>
      <c r="S640" s="315"/>
      <c r="T640" s="315"/>
      <c r="U640" s="315"/>
    </row>
    <row r="641" spans="4:21" s="312" customFormat="1" ht="12" customHeight="1" x14ac:dyDescent="0.2">
      <c r="D641" s="316"/>
      <c r="E641" s="315"/>
      <c r="F641" s="315"/>
      <c r="G641" s="315"/>
      <c r="H641" s="315"/>
      <c r="I641" s="315"/>
      <c r="J641" s="315"/>
      <c r="K641" s="315"/>
      <c r="L641" s="315"/>
      <c r="M641" s="315"/>
      <c r="N641" s="315"/>
      <c r="O641" s="315"/>
      <c r="P641" s="315"/>
      <c r="Q641" s="315"/>
      <c r="R641" s="315"/>
      <c r="S641" s="315"/>
      <c r="T641" s="315"/>
      <c r="U641" s="315"/>
    </row>
    <row r="642" spans="4:21" s="312" customFormat="1" ht="12" customHeight="1" x14ac:dyDescent="0.2">
      <c r="D642" s="316"/>
      <c r="E642" s="315"/>
      <c r="F642" s="315"/>
      <c r="G642" s="315"/>
      <c r="H642" s="315"/>
      <c r="I642" s="315"/>
      <c r="J642" s="315"/>
      <c r="K642" s="315"/>
      <c r="L642" s="315"/>
      <c r="M642" s="315"/>
      <c r="N642" s="315"/>
      <c r="O642" s="315"/>
      <c r="P642" s="315"/>
      <c r="Q642" s="315"/>
      <c r="R642" s="315"/>
      <c r="S642" s="315"/>
      <c r="T642" s="315"/>
      <c r="U642" s="315"/>
    </row>
    <row r="643" spans="4:21" s="312" customFormat="1" ht="12" customHeight="1" x14ac:dyDescent="0.2">
      <c r="D643" s="316"/>
      <c r="E643" s="315"/>
      <c r="F643" s="315"/>
      <c r="G643" s="315"/>
      <c r="H643" s="315"/>
      <c r="I643" s="315"/>
      <c r="J643" s="315"/>
      <c r="K643" s="315"/>
      <c r="L643" s="315"/>
      <c r="M643" s="315"/>
      <c r="N643" s="315"/>
      <c r="O643" s="315"/>
      <c r="P643" s="315"/>
      <c r="Q643" s="315"/>
      <c r="R643" s="315"/>
      <c r="S643" s="315"/>
      <c r="T643" s="315"/>
      <c r="U643" s="315"/>
    </row>
    <row r="644" spans="4:21" s="312" customFormat="1" ht="12" customHeight="1" x14ac:dyDescent="0.2">
      <c r="D644" s="316"/>
      <c r="E644" s="315"/>
      <c r="F644" s="315"/>
      <c r="G644" s="315"/>
      <c r="H644" s="315"/>
      <c r="I644" s="315"/>
      <c r="J644" s="315"/>
      <c r="K644" s="315"/>
      <c r="L644" s="315"/>
      <c r="M644" s="315"/>
      <c r="N644" s="315"/>
      <c r="O644" s="315"/>
      <c r="P644" s="315"/>
      <c r="Q644" s="315"/>
      <c r="R644" s="315"/>
      <c r="S644" s="315"/>
      <c r="T644" s="315"/>
      <c r="U644" s="315"/>
    </row>
    <row r="645" spans="4:21" s="312" customFormat="1" ht="12" customHeight="1" x14ac:dyDescent="0.2">
      <c r="D645" s="316"/>
      <c r="E645" s="315"/>
      <c r="F645" s="315"/>
      <c r="G645" s="315"/>
      <c r="H645" s="315"/>
      <c r="I645" s="315"/>
      <c r="J645" s="315"/>
      <c r="K645" s="315"/>
      <c r="L645" s="315"/>
      <c r="M645" s="315"/>
      <c r="N645" s="315"/>
      <c r="O645" s="315"/>
      <c r="P645" s="315"/>
      <c r="Q645" s="315"/>
      <c r="R645" s="315"/>
      <c r="S645" s="315"/>
      <c r="T645" s="315"/>
      <c r="U645" s="315"/>
    </row>
    <row r="646" spans="4:21" s="312" customFormat="1" ht="12" customHeight="1" x14ac:dyDescent="0.2">
      <c r="D646" s="316"/>
      <c r="E646" s="315"/>
      <c r="F646" s="315"/>
      <c r="G646" s="315"/>
      <c r="H646" s="315"/>
      <c r="I646" s="315"/>
      <c r="J646" s="315"/>
      <c r="K646" s="315"/>
      <c r="L646" s="315"/>
      <c r="M646" s="315"/>
      <c r="N646" s="315"/>
      <c r="O646" s="315"/>
      <c r="P646" s="315"/>
      <c r="Q646" s="315"/>
      <c r="R646" s="315"/>
      <c r="S646" s="315"/>
      <c r="T646" s="315"/>
      <c r="U646" s="315"/>
    </row>
    <row r="647" spans="4:21" s="312" customFormat="1" ht="12" customHeight="1" x14ac:dyDescent="0.2">
      <c r="D647" s="316"/>
      <c r="E647" s="315"/>
      <c r="F647" s="315"/>
      <c r="G647" s="315"/>
      <c r="H647" s="315"/>
      <c r="I647" s="315"/>
      <c r="J647" s="315"/>
      <c r="K647" s="315"/>
      <c r="L647" s="315"/>
      <c r="M647" s="315"/>
      <c r="N647" s="315"/>
      <c r="O647" s="315"/>
      <c r="P647" s="315"/>
      <c r="Q647" s="315"/>
      <c r="R647" s="315"/>
      <c r="S647" s="315"/>
      <c r="T647" s="315"/>
      <c r="U647" s="315"/>
    </row>
    <row r="648" spans="4:21" s="312" customFormat="1" ht="12" customHeight="1" x14ac:dyDescent="0.2">
      <c r="D648" s="316"/>
      <c r="E648" s="315"/>
      <c r="F648" s="315"/>
      <c r="G648" s="315"/>
      <c r="H648" s="315"/>
      <c r="I648" s="315"/>
      <c r="J648" s="315"/>
      <c r="K648" s="315"/>
      <c r="L648" s="315"/>
      <c r="M648" s="315"/>
      <c r="N648" s="315"/>
      <c r="O648" s="315"/>
      <c r="P648" s="315"/>
      <c r="Q648" s="315"/>
      <c r="R648" s="315"/>
      <c r="S648" s="315"/>
      <c r="T648" s="315"/>
      <c r="U648" s="315"/>
    </row>
    <row r="649" spans="4:21" s="312" customFormat="1" ht="12" customHeight="1" x14ac:dyDescent="0.2">
      <c r="D649" s="316"/>
      <c r="E649" s="315"/>
      <c r="F649" s="315"/>
      <c r="G649" s="315"/>
      <c r="H649" s="315"/>
      <c r="I649" s="315"/>
      <c r="J649" s="315"/>
      <c r="K649" s="315"/>
      <c r="L649" s="315"/>
      <c r="M649" s="315"/>
      <c r="N649" s="315"/>
      <c r="O649" s="315"/>
      <c r="P649" s="315"/>
      <c r="Q649" s="315"/>
      <c r="R649" s="315"/>
      <c r="S649" s="315"/>
      <c r="T649" s="315"/>
      <c r="U649" s="315"/>
    </row>
    <row r="650" spans="4:21" s="312" customFormat="1" ht="12" customHeight="1" x14ac:dyDescent="0.2">
      <c r="D650" s="316"/>
      <c r="E650" s="315"/>
      <c r="F650" s="315"/>
      <c r="G650" s="315"/>
      <c r="H650" s="315"/>
      <c r="I650" s="315"/>
      <c r="J650" s="315"/>
      <c r="K650" s="315"/>
      <c r="L650" s="315"/>
      <c r="M650" s="315"/>
      <c r="N650" s="315"/>
      <c r="O650" s="315"/>
      <c r="P650" s="315"/>
      <c r="Q650" s="315"/>
      <c r="R650" s="315"/>
      <c r="S650" s="315"/>
      <c r="T650" s="315"/>
      <c r="U650" s="315"/>
    </row>
    <row r="651" spans="4:21" s="312" customFormat="1" ht="12" customHeight="1" x14ac:dyDescent="0.2">
      <c r="D651" s="316"/>
      <c r="E651" s="315"/>
      <c r="F651" s="315"/>
      <c r="G651" s="315"/>
      <c r="H651" s="315"/>
      <c r="I651" s="315"/>
      <c r="J651" s="315"/>
      <c r="K651" s="315"/>
      <c r="L651" s="315"/>
      <c r="M651" s="315"/>
      <c r="N651" s="315"/>
      <c r="O651" s="315"/>
      <c r="P651" s="315"/>
      <c r="Q651" s="315"/>
      <c r="R651" s="315"/>
      <c r="S651" s="315"/>
      <c r="T651" s="315"/>
      <c r="U651" s="315"/>
    </row>
    <row r="652" spans="4:21" s="312" customFormat="1" ht="12" customHeight="1" x14ac:dyDescent="0.2">
      <c r="D652" s="316"/>
      <c r="E652" s="315"/>
      <c r="F652" s="315"/>
      <c r="G652" s="315"/>
      <c r="H652" s="315"/>
      <c r="I652" s="315"/>
      <c r="J652" s="315"/>
      <c r="K652" s="315"/>
      <c r="L652" s="315"/>
      <c r="M652" s="315"/>
      <c r="N652" s="315"/>
      <c r="O652" s="315"/>
      <c r="P652" s="315"/>
      <c r="Q652" s="315"/>
      <c r="R652" s="315"/>
      <c r="S652" s="315"/>
      <c r="T652" s="315"/>
      <c r="U652" s="315"/>
    </row>
    <row r="653" spans="4:21" s="312" customFormat="1" ht="12" customHeight="1" x14ac:dyDescent="0.2">
      <c r="D653" s="316"/>
      <c r="E653" s="315"/>
      <c r="F653" s="315"/>
      <c r="G653" s="315"/>
      <c r="H653" s="315"/>
      <c r="I653" s="315"/>
      <c r="J653" s="315"/>
      <c r="K653" s="315"/>
      <c r="L653" s="315"/>
      <c r="M653" s="315"/>
      <c r="N653" s="315"/>
      <c r="O653" s="315"/>
      <c r="P653" s="315"/>
      <c r="Q653" s="315"/>
      <c r="R653" s="315"/>
      <c r="S653" s="315"/>
      <c r="T653" s="315"/>
      <c r="U653" s="315"/>
    </row>
    <row r="654" spans="4:21" s="312" customFormat="1" ht="12" customHeight="1" x14ac:dyDescent="0.2">
      <c r="D654" s="316"/>
      <c r="E654" s="315"/>
      <c r="F654" s="315"/>
      <c r="G654" s="315"/>
      <c r="H654" s="315"/>
      <c r="I654" s="315"/>
      <c r="J654" s="315"/>
      <c r="K654" s="315"/>
      <c r="L654" s="315"/>
      <c r="M654" s="315"/>
      <c r="N654" s="315"/>
      <c r="O654" s="315"/>
      <c r="P654" s="315"/>
      <c r="Q654" s="315"/>
      <c r="R654" s="315"/>
      <c r="S654" s="315"/>
      <c r="T654" s="315"/>
      <c r="U654" s="315"/>
    </row>
    <row r="655" spans="4:21" s="312" customFormat="1" ht="12" customHeight="1" x14ac:dyDescent="0.2">
      <c r="D655" s="316"/>
      <c r="E655" s="315"/>
      <c r="F655" s="315"/>
      <c r="G655" s="315"/>
      <c r="H655" s="315"/>
      <c r="I655" s="315"/>
      <c r="J655" s="315"/>
      <c r="K655" s="315"/>
      <c r="L655" s="315"/>
      <c r="M655" s="315"/>
      <c r="N655" s="315"/>
      <c r="O655" s="315"/>
      <c r="P655" s="315"/>
      <c r="Q655" s="315"/>
      <c r="R655" s="315"/>
      <c r="S655" s="315"/>
      <c r="T655" s="315"/>
      <c r="U655" s="315"/>
    </row>
    <row r="656" spans="4:21" s="312" customFormat="1" ht="12" customHeight="1" x14ac:dyDescent="0.2">
      <c r="D656" s="316"/>
      <c r="E656" s="315"/>
      <c r="F656" s="315"/>
      <c r="G656" s="315"/>
      <c r="H656" s="315"/>
      <c r="I656" s="315"/>
      <c r="J656" s="315"/>
      <c r="K656" s="315"/>
      <c r="L656" s="315"/>
      <c r="M656" s="315"/>
      <c r="N656" s="315"/>
      <c r="O656" s="315"/>
      <c r="P656" s="315"/>
      <c r="Q656" s="315"/>
      <c r="R656" s="315"/>
      <c r="S656" s="315"/>
      <c r="T656" s="315"/>
      <c r="U656" s="315"/>
    </row>
    <row r="657" spans="4:21" s="312" customFormat="1" ht="12" customHeight="1" x14ac:dyDescent="0.2">
      <c r="D657" s="316"/>
      <c r="E657" s="315"/>
      <c r="F657" s="315"/>
      <c r="G657" s="315"/>
      <c r="H657" s="315"/>
      <c r="I657" s="315"/>
      <c r="J657" s="315"/>
      <c r="K657" s="315"/>
      <c r="L657" s="315"/>
      <c r="M657" s="315"/>
      <c r="N657" s="315"/>
      <c r="O657" s="315"/>
      <c r="P657" s="315"/>
      <c r="Q657" s="315"/>
      <c r="R657" s="315"/>
      <c r="S657" s="315"/>
      <c r="T657" s="315"/>
      <c r="U657" s="315"/>
    </row>
    <row r="658" spans="4:21" s="312" customFormat="1" ht="12" customHeight="1" x14ac:dyDescent="0.2">
      <c r="D658" s="316"/>
      <c r="E658" s="315"/>
      <c r="F658" s="315"/>
      <c r="G658" s="315"/>
      <c r="H658" s="315"/>
      <c r="I658" s="315"/>
      <c r="J658" s="315"/>
      <c r="K658" s="315"/>
      <c r="L658" s="315"/>
      <c r="M658" s="315"/>
      <c r="N658" s="315"/>
      <c r="O658" s="315"/>
      <c r="P658" s="315"/>
      <c r="Q658" s="315"/>
      <c r="R658" s="315"/>
      <c r="S658" s="315"/>
      <c r="T658" s="315"/>
      <c r="U658" s="315"/>
    </row>
    <row r="659" spans="4:21" s="312" customFormat="1" ht="12" customHeight="1" x14ac:dyDescent="0.2">
      <c r="D659" s="316"/>
      <c r="E659" s="315"/>
      <c r="F659" s="315"/>
      <c r="G659" s="315"/>
      <c r="H659" s="315"/>
      <c r="I659" s="315"/>
      <c r="J659" s="315"/>
      <c r="K659" s="315"/>
      <c r="L659" s="315"/>
      <c r="M659" s="315"/>
      <c r="N659" s="315"/>
      <c r="O659" s="315"/>
      <c r="P659" s="315"/>
      <c r="Q659" s="315"/>
      <c r="R659" s="315"/>
      <c r="S659" s="315"/>
      <c r="T659" s="315"/>
      <c r="U659" s="315"/>
    </row>
    <row r="660" spans="4:21" s="312" customFormat="1" ht="12" customHeight="1" x14ac:dyDescent="0.2">
      <c r="D660" s="316"/>
      <c r="E660" s="315"/>
      <c r="F660" s="315"/>
      <c r="G660" s="315"/>
      <c r="H660" s="315"/>
      <c r="I660" s="315"/>
      <c r="J660" s="315"/>
      <c r="K660" s="315"/>
      <c r="L660" s="315"/>
      <c r="M660" s="315"/>
      <c r="N660" s="315"/>
      <c r="O660" s="315"/>
      <c r="P660" s="315"/>
      <c r="Q660" s="315"/>
      <c r="R660" s="315"/>
      <c r="S660" s="315"/>
      <c r="T660" s="315"/>
      <c r="U660" s="315"/>
    </row>
    <row r="661" spans="4:21" s="312" customFormat="1" ht="12" customHeight="1" x14ac:dyDescent="0.2">
      <c r="D661" s="316"/>
      <c r="E661" s="315"/>
      <c r="F661" s="315"/>
      <c r="G661" s="315"/>
      <c r="H661" s="315"/>
      <c r="I661" s="315"/>
      <c r="J661" s="315"/>
      <c r="K661" s="315"/>
      <c r="L661" s="315"/>
      <c r="M661" s="315"/>
      <c r="N661" s="315"/>
      <c r="O661" s="315"/>
      <c r="P661" s="315"/>
      <c r="Q661" s="315"/>
      <c r="R661" s="315"/>
      <c r="S661" s="315"/>
      <c r="T661" s="315"/>
      <c r="U661" s="315"/>
    </row>
    <row r="662" spans="4:21" s="312" customFormat="1" ht="12" customHeight="1" x14ac:dyDescent="0.2">
      <c r="D662" s="316"/>
      <c r="E662" s="315"/>
      <c r="F662" s="315"/>
      <c r="G662" s="315"/>
      <c r="H662" s="315"/>
      <c r="I662" s="315"/>
      <c r="J662" s="315"/>
      <c r="K662" s="315"/>
      <c r="L662" s="315"/>
      <c r="M662" s="315"/>
      <c r="N662" s="315"/>
      <c r="O662" s="315"/>
      <c r="P662" s="315"/>
      <c r="Q662" s="315"/>
      <c r="R662" s="315"/>
      <c r="S662" s="315"/>
      <c r="T662" s="315"/>
      <c r="U662" s="315"/>
    </row>
    <row r="663" spans="4:21" s="312" customFormat="1" ht="12" customHeight="1" x14ac:dyDescent="0.2">
      <c r="D663" s="316"/>
      <c r="E663" s="315"/>
      <c r="F663" s="315"/>
      <c r="G663" s="315"/>
      <c r="H663" s="315"/>
      <c r="I663" s="315"/>
      <c r="J663" s="315"/>
      <c r="K663" s="315"/>
      <c r="L663" s="315"/>
      <c r="M663" s="315"/>
      <c r="N663" s="315"/>
      <c r="O663" s="315"/>
      <c r="P663" s="315"/>
      <c r="Q663" s="315"/>
      <c r="R663" s="315"/>
      <c r="S663" s="315"/>
      <c r="T663" s="315"/>
      <c r="U663" s="315"/>
    </row>
    <row r="664" spans="4:21" s="312" customFormat="1" ht="12" customHeight="1" x14ac:dyDescent="0.2">
      <c r="D664" s="316"/>
      <c r="E664" s="315"/>
      <c r="F664" s="315"/>
      <c r="G664" s="315"/>
      <c r="H664" s="315"/>
      <c r="I664" s="315"/>
      <c r="J664" s="315"/>
      <c r="K664" s="315"/>
      <c r="L664" s="315"/>
      <c r="M664" s="315"/>
      <c r="N664" s="315"/>
      <c r="O664" s="315"/>
      <c r="P664" s="315"/>
      <c r="Q664" s="315"/>
      <c r="R664" s="315"/>
      <c r="S664" s="315"/>
      <c r="T664" s="315"/>
      <c r="U664" s="315"/>
    </row>
    <row r="665" spans="4:21" s="312" customFormat="1" ht="12" customHeight="1" x14ac:dyDescent="0.2">
      <c r="D665" s="316"/>
      <c r="E665" s="315"/>
      <c r="F665" s="315"/>
      <c r="G665" s="315"/>
      <c r="H665" s="315"/>
      <c r="I665" s="315"/>
      <c r="J665" s="315"/>
      <c r="K665" s="315"/>
      <c r="L665" s="315"/>
      <c r="M665" s="315"/>
      <c r="N665" s="315"/>
      <c r="O665" s="315"/>
      <c r="P665" s="315"/>
      <c r="Q665" s="315"/>
      <c r="R665" s="315"/>
      <c r="S665" s="315"/>
      <c r="T665" s="315"/>
      <c r="U665" s="315"/>
    </row>
    <row r="666" spans="4:21" s="312" customFormat="1" ht="12" customHeight="1" x14ac:dyDescent="0.2">
      <c r="D666" s="316"/>
      <c r="E666" s="315"/>
      <c r="F666" s="315"/>
      <c r="G666" s="315"/>
      <c r="H666" s="315"/>
      <c r="I666" s="315"/>
      <c r="J666" s="315"/>
      <c r="K666" s="315"/>
      <c r="L666" s="315"/>
      <c r="M666" s="315"/>
      <c r="N666" s="315"/>
      <c r="O666" s="315"/>
      <c r="P666" s="315"/>
      <c r="Q666" s="315"/>
      <c r="R666" s="315"/>
      <c r="S666" s="315"/>
      <c r="T666" s="315"/>
      <c r="U666" s="315"/>
    </row>
    <row r="667" spans="4:21" s="312" customFormat="1" ht="12" customHeight="1" x14ac:dyDescent="0.2">
      <c r="D667" s="316"/>
      <c r="E667" s="315"/>
      <c r="F667" s="315"/>
      <c r="G667" s="315"/>
      <c r="H667" s="315"/>
      <c r="I667" s="315"/>
      <c r="J667" s="315"/>
      <c r="K667" s="315"/>
      <c r="L667" s="315"/>
      <c r="M667" s="315"/>
      <c r="N667" s="315"/>
      <c r="O667" s="315"/>
      <c r="P667" s="315"/>
      <c r="Q667" s="315"/>
      <c r="R667" s="315"/>
      <c r="S667" s="315"/>
      <c r="T667" s="315"/>
      <c r="U667" s="315"/>
    </row>
    <row r="668" spans="4:21" s="312" customFormat="1" ht="12" customHeight="1" x14ac:dyDescent="0.2">
      <c r="D668" s="316"/>
      <c r="E668" s="315"/>
      <c r="F668" s="315"/>
      <c r="G668" s="315"/>
      <c r="H668" s="315"/>
      <c r="I668" s="315"/>
      <c r="J668" s="315"/>
      <c r="K668" s="315"/>
      <c r="L668" s="315"/>
      <c r="M668" s="315"/>
      <c r="N668" s="315"/>
      <c r="O668" s="315"/>
      <c r="P668" s="315"/>
      <c r="Q668" s="315"/>
      <c r="R668" s="315"/>
      <c r="S668" s="315"/>
      <c r="T668" s="315"/>
      <c r="U668" s="315"/>
    </row>
    <row r="669" spans="4:21" s="312" customFormat="1" ht="12" customHeight="1" x14ac:dyDescent="0.2">
      <c r="D669" s="316"/>
      <c r="E669" s="315"/>
      <c r="F669" s="315"/>
      <c r="G669" s="315"/>
      <c r="H669" s="315"/>
      <c r="I669" s="315"/>
      <c r="J669" s="315"/>
      <c r="K669" s="315"/>
      <c r="L669" s="315"/>
      <c r="M669" s="315"/>
      <c r="N669" s="315"/>
      <c r="O669" s="315"/>
      <c r="P669" s="315"/>
      <c r="Q669" s="315"/>
      <c r="R669" s="315"/>
      <c r="S669" s="315"/>
      <c r="T669" s="315"/>
      <c r="U669" s="315"/>
    </row>
    <row r="670" spans="4:21" s="312" customFormat="1" ht="12" customHeight="1" x14ac:dyDescent="0.2">
      <c r="D670" s="316"/>
      <c r="E670" s="315"/>
      <c r="F670" s="315"/>
      <c r="G670" s="315"/>
      <c r="H670" s="315"/>
      <c r="I670" s="315"/>
      <c r="J670" s="315"/>
      <c r="K670" s="315"/>
      <c r="L670" s="315"/>
      <c r="M670" s="315"/>
      <c r="N670" s="315"/>
      <c r="O670" s="315"/>
      <c r="P670" s="315"/>
      <c r="Q670" s="315"/>
      <c r="R670" s="315"/>
      <c r="S670" s="315"/>
      <c r="T670" s="315"/>
      <c r="U670" s="315"/>
    </row>
    <row r="671" spans="4:21" s="312" customFormat="1" ht="12" customHeight="1" x14ac:dyDescent="0.2">
      <c r="D671" s="316"/>
      <c r="E671" s="315"/>
      <c r="F671" s="315"/>
      <c r="G671" s="315"/>
      <c r="H671" s="315"/>
      <c r="I671" s="315"/>
      <c r="J671" s="315"/>
      <c r="K671" s="315"/>
      <c r="L671" s="315"/>
      <c r="M671" s="315"/>
      <c r="N671" s="315"/>
      <c r="O671" s="315"/>
      <c r="P671" s="315"/>
      <c r="Q671" s="315"/>
      <c r="R671" s="315"/>
      <c r="S671" s="315"/>
      <c r="T671" s="315"/>
      <c r="U671" s="315"/>
    </row>
    <row r="672" spans="4:21" s="312" customFormat="1" ht="12" customHeight="1" x14ac:dyDescent="0.2">
      <c r="D672" s="316"/>
      <c r="E672" s="315"/>
      <c r="F672" s="315"/>
      <c r="G672" s="315"/>
      <c r="H672" s="315"/>
      <c r="I672" s="315"/>
      <c r="J672" s="315"/>
      <c r="K672" s="315"/>
      <c r="L672" s="315"/>
      <c r="M672" s="315"/>
      <c r="N672" s="315"/>
      <c r="O672" s="315"/>
      <c r="P672" s="315"/>
      <c r="Q672" s="315"/>
      <c r="R672" s="315"/>
      <c r="S672" s="315"/>
      <c r="T672" s="315"/>
      <c r="U672" s="315"/>
    </row>
    <row r="673" spans="4:21" s="312" customFormat="1" ht="12" customHeight="1" x14ac:dyDescent="0.2">
      <c r="D673" s="316"/>
      <c r="E673" s="315"/>
      <c r="F673" s="315"/>
      <c r="G673" s="315"/>
      <c r="H673" s="315"/>
      <c r="I673" s="315"/>
      <c r="J673" s="315"/>
      <c r="K673" s="315"/>
      <c r="L673" s="315"/>
      <c r="M673" s="315"/>
      <c r="N673" s="315"/>
      <c r="O673" s="315"/>
      <c r="P673" s="315"/>
      <c r="Q673" s="315"/>
      <c r="R673" s="315"/>
      <c r="S673" s="315"/>
      <c r="T673" s="315"/>
      <c r="U673" s="315"/>
    </row>
    <row r="674" spans="4:21" s="312" customFormat="1" ht="12" customHeight="1" x14ac:dyDescent="0.2">
      <c r="D674" s="316"/>
      <c r="E674" s="315"/>
      <c r="F674" s="315"/>
      <c r="G674" s="315"/>
      <c r="H674" s="315"/>
      <c r="I674" s="315"/>
      <c r="J674" s="315"/>
      <c r="K674" s="315"/>
      <c r="L674" s="315"/>
      <c r="M674" s="315"/>
      <c r="N674" s="315"/>
      <c r="O674" s="315"/>
      <c r="P674" s="315"/>
      <c r="Q674" s="315"/>
      <c r="R674" s="315"/>
      <c r="S674" s="315"/>
      <c r="T674" s="315"/>
      <c r="U674" s="315"/>
    </row>
    <row r="675" spans="4:21" s="312" customFormat="1" ht="12" customHeight="1" x14ac:dyDescent="0.2">
      <c r="D675" s="316"/>
      <c r="E675" s="315"/>
      <c r="F675" s="315"/>
      <c r="G675" s="315"/>
      <c r="H675" s="315"/>
      <c r="I675" s="315"/>
      <c r="J675" s="315"/>
      <c r="K675" s="315"/>
      <c r="L675" s="315"/>
      <c r="M675" s="315"/>
      <c r="N675" s="315"/>
      <c r="O675" s="315"/>
      <c r="P675" s="315"/>
      <c r="Q675" s="315"/>
      <c r="R675" s="315"/>
      <c r="S675" s="315"/>
      <c r="T675" s="315"/>
      <c r="U675" s="315"/>
    </row>
    <row r="676" spans="4:21" s="312" customFormat="1" ht="12" customHeight="1" x14ac:dyDescent="0.2">
      <c r="D676" s="316"/>
      <c r="E676" s="315"/>
      <c r="F676" s="315"/>
      <c r="G676" s="315"/>
      <c r="H676" s="315"/>
      <c r="I676" s="315"/>
      <c r="J676" s="315"/>
      <c r="K676" s="315"/>
      <c r="L676" s="315"/>
      <c r="M676" s="315"/>
      <c r="N676" s="315"/>
      <c r="O676" s="315"/>
      <c r="P676" s="315"/>
      <c r="Q676" s="315"/>
      <c r="R676" s="315"/>
      <c r="S676" s="315"/>
      <c r="T676" s="315"/>
      <c r="U676" s="315"/>
    </row>
    <row r="677" spans="4:21" s="312" customFormat="1" ht="12" customHeight="1" x14ac:dyDescent="0.2">
      <c r="D677" s="316"/>
      <c r="E677" s="315"/>
      <c r="F677" s="315"/>
      <c r="G677" s="315"/>
      <c r="H677" s="315"/>
      <c r="I677" s="315"/>
      <c r="J677" s="315"/>
      <c r="K677" s="315"/>
      <c r="L677" s="315"/>
      <c r="M677" s="315"/>
      <c r="N677" s="315"/>
      <c r="O677" s="315"/>
      <c r="P677" s="315"/>
      <c r="Q677" s="315"/>
      <c r="R677" s="315"/>
      <c r="S677" s="315"/>
      <c r="T677" s="315"/>
      <c r="U677" s="315"/>
    </row>
    <row r="678" spans="4:21" s="312" customFormat="1" ht="12" customHeight="1" x14ac:dyDescent="0.2">
      <c r="D678" s="316"/>
      <c r="E678" s="315"/>
      <c r="F678" s="315"/>
      <c r="G678" s="315"/>
      <c r="H678" s="315"/>
      <c r="I678" s="315"/>
      <c r="J678" s="315"/>
      <c r="K678" s="315"/>
      <c r="L678" s="315"/>
      <c r="M678" s="315"/>
      <c r="N678" s="315"/>
      <c r="O678" s="315"/>
      <c r="P678" s="315"/>
      <c r="Q678" s="315"/>
      <c r="R678" s="315"/>
      <c r="S678" s="315"/>
      <c r="T678" s="315"/>
      <c r="U678" s="315"/>
    </row>
    <row r="679" spans="4:21" s="312" customFormat="1" ht="12" customHeight="1" x14ac:dyDescent="0.2">
      <c r="D679" s="316"/>
      <c r="E679" s="315"/>
      <c r="F679" s="315"/>
      <c r="G679" s="315"/>
      <c r="H679" s="315"/>
      <c r="I679" s="315"/>
      <c r="J679" s="315"/>
      <c r="K679" s="315"/>
      <c r="L679" s="315"/>
      <c r="M679" s="315"/>
      <c r="N679" s="315"/>
      <c r="O679" s="315"/>
      <c r="P679" s="315"/>
      <c r="Q679" s="315"/>
      <c r="R679" s="315"/>
      <c r="S679" s="315"/>
      <c r="T679" s="315"/>
      <c r="U679" s="315"/>
    </row>
    <row r="680" spans="4:21" s="312" customFormat="1" ht="12" customHeight="1" x14ac:dyDescent="0.2">
      <c r="D680" s="316"/>
      <c r="E680" s="315"/>
      <c r="F680" s="315"/>
      <c r="G680" s="315"/>
      <c r="H680" s="315"/>
      <c r="I680" s="315"/>
      <c r="J680" s="315"/>
      <c r="K680" s="315"/>
      <c r="L680" s="315"/>
      <c r="M680" s="315"/>
      <c r="N680" s="315"/>
      <c r="O680" s="315"/>
      <c r="P680" s="315"/>
      <c r="Q680" s="315"/>
      <c r="R680" s="315"/>
      <c r="S680" s="315"/>
      <c r="T680" s="315"/>
      <c r="U680" s="315"/>
    </row>
    <row r="681" spans="4:21" s="312" customFormat="1" ht="12" customHeight="1" x14ac:dyDescent="0.2">
      <c r="D681" s="316"/>
      <c r="E681" s="315"/>
      <c r="F681" s="315"/>
      <c r="G681" s="315"/>
      <c r="H681" s="315"/>
      <c r="I681" s="315"/>
      <c r="J681" s="315"/>
      <c r="K681" s="315"/>
      <c r="L681" s="315"/>
      <c r="M681" s="315"/>
      <c r="N681" s="315"/>
      <c r="O681" s="315"/>
      <c r="P681" s="315"/>
      <c r="Q681" s="315"/>
      <c r="R681" s="315"/>
      <c r="S681" s="315"/>
      <c r="T681" s="315"/>
      <c r="U681" s="315"/>
    </row>
    <row r="682" spans="4:21" s="312" customFormat="1" ht="12" customHeight="1" x14ac:dyDescent="0.2">
      <c r="D682" s="316"/>
      <c r="E682" s="315"/>
      <c r="F682" s="315"/>
      <c r="G682" s="315"/>
      <c r="H682" s="315"/>
      <c r="I682" s="315"/>
      <c r="J682" s="315"/>
      <c r="K682" s="315"/>
      <c r="L682" s="315"/>
      <c r="M682" s="315"/>
      <c r="N682" s="315"/>
      <c r="O682" s="315"/>
      <c r="P682" s="315"/>
      <c r="Q682" s="315"/>
      <c r="R682" s="315"/>
      <c r="S682" s="315"/>
      <c r="T682" s="315"/>
      <c r="U682" s="315"/>
    </row>
    <row r="683" spans="4:21" s="312" customFormat="1" ht="12" customHeight="1" x14ac:dyDescent="0.2">
      <c r="D683" s="316"/>
      <c r="E683" s="315"/>
      <c r="F683" s="315"/>
      <c r="G683" s="315"/>
      <c r="H683" s="315"/>
      <c r="I683" s="315"/>
      <c r="J683" s="315"/>
      <c r="K683" s="315"/>
      <c r="L683" s="315"/>
      <c r="M683" s="315"/>
      <c r="N683" s="315"/>
      <c r="O683" s="315"/>
      <c r="P683" s="315"/>
      <c r="Q683" s="315"/>
      <c r="R683" s="315"/>
      <c r="S683" s="315"/>
      <c r="T683" s="315"/>
      <c r="U683" s="315"/>
    </row>
    <row r="684" spans="4:21" s="312" customFormat="1" ht="12" customHeight="1" x14ac:dyDescent="0.2">
      <c r="D684" s="316"/>
      <c r="E684" s="315"/>
      <c r="F684" s="315"/>
      <c r="G684" s="315"/>
      <c r="H684" s="315"/>
      <c r="I684" s="315"/>
      <c r="J684" s="315"/>
      <c r="K684" s="315"/>
      <c r="L684" s="315"/>
      <c r="M684" s="315"/>
      <c r="N684" s="315"/>
      <c r="O684" s="315"/>
      <c r="P684" s="315"/>
      <c r="Q684" s="315"/>
      <c r="R684" s="315"/>
      <c r="S684" s="315"/>
      <c r="T684" s="315"/>
      <c r="U684" s="315"/>
    </row>
    <row r="685" spans="4:21" s="312" customFormat="1" ht="12" customHeight="1" x14ac:dyDescent="0.2">
      <c r="D685" s="316"/>
      <c r="E685" s="315"/>
      <c r="F685" s="315"/>
      <c r="G685" s="315"/>
      <c r="H685" s="315"/>
      <c r="I685" s="315"/>
      <c r="J685" s="315"/>
      <c r="K685" s="315"/>
      <c r="L685" s="315"/>
      <c r="M685" s="315"/>
      <c r="N685" s="315"/>
      <c r="O685" s="315"/>
      <c r="P685" s="315"/>
      <c r="Q685" s="315"/>
      <c r="R685" s="315"/>
      <c r="S685" s="315"/>
      <c r="T685" s="315"/>
      <c r="U685" s="315"/>
    </row>
    <row r="686" spans="4:21" s="312" customFormat="1" ht="12" customHeight="1" x14ac:dyDescent="0.2">
      <c r="D686" s="316"/>
      <c r="E686" s="315"/>
      <c r="F686" s="315"/>
      <c r="G686" s="315"/>
      <c r="H686" s="315"/>
      <c r="I686" s="315"/>
      <c r="J686" s="315"/>
      <c r="K686" s="315"/>
      <c r="L686" s="315"/>
      <c r="M686" s="315"/>
      <c r="N686" s="315"/>
      <c r="O686" s="315"/>
      <c r="P686" s="315"/>
      <c r="Q686" s="315"/>
      <c r="R686" s="315"/>
      <c r="S686" s="315"/>
      <c r="T686" s="315"/>
      <c r="U686" s="315"/>
    </row>
    <row r="687" spans="4:21" s="312" customFormat="1" ht="12" customHeight="1" x14ac:dyDescent="0.2">
      <c r="D687" s="316"/>
      <c r="E687" s="315"/>
      <c r="F687" s="315"/>
      <c r="G687" s="315"/>
      <c r="H687" s="315"/>
      <c r="I687" s="315"/>
      <c r="J687" s="315"/>
      <c r="K687" s="315"/>
      <c r="L687" s="315"/>
      <c r="M687" s="315"/>
      <c r="N687" s="315"/>
      <c r="O687" s="315"/>
      <c r="P687" s="315"/>
      <c r="Q687" s="315"/>
      <c r="R687" s="315"/>
      <c r="S687" s="315"/>
      <c r="T687" s="315"/>
      <c r="U687" s="315"/>
    </row>
    <row r="688" spans="4:21" s="312" customFormat="1" ht="12" customHeight="1" x14ac:dyDescent="0.2">
      <c r="D688" s="316"/>
      <c r="E688" s="315"/>
      <c r="F688" s="315"/>
      <c r="G688" s="315"/>
      <c r="H688" s="315"/>
      <c r="I688" s="315"/>
      <c r="J688" s="315"/>
      <c r="K688" s="315"/>
      <c r="L688" s="315"/>
      <c r="M688" s="315"/>
      <c r="N688" s="315"/>
      <c r="O688" s="315"/>
      <c r="P688" s="315"/>
      <c r="Q688" s="315"/>
      <c r="R688" s="315"/>
      <c r="S688" s="315"/>
      <c r="T688" s="315"/>
      <c r="U688" s="315"/>
    </row>
    <row r="689" spans="4:21" s="312" customFormat="1" ht="12" customHeight="1" x14ac:dyDescent="0.2">
      <c r="D689" s="316"/>
      <c r="E689" s="315"/>
      <c r="F689" s="315"/>
      <c r="G689" s="315"/>
      <c r="H689" s="315"/>
      <c r="I689" s="315"/>
      <c r="J689" s="315"/>
      <c r="K689" s="315"/>
      <c r="L689" s="315"/>
      <c r="M689" s="315"/>
      <c r="N689" s="315"/>
      <c r="O689" s="315"/>
      <c r="P689" s="315"/>
      <c r="Q689" s="315"/>
      <c r="R689" s="315"/>
      <c r="S689" s="315"/>
      <c r="T689" s="315"/>
      <c r="U689" s="315"/>
    </row>
    <row r="690" spans="4:21" s="312" customFormat="1" ht="12" customHeight="1" x14ac:dyDescent="0.2">
      <c r="D690" s="316"/>
      <c r="E690" s="315"/>
      <c r="F690" s="315"/>
      <c r="G690" s="315"/>
      <c r="H690" s="315"/>
      <c r="I690" s="315"/>
      <c r="J690" s="315"/>
      <c r="K690" s="315"/>
      <c r="L690" s="315"/>
      <c r="M690" s="315"/>
      <c r="N690" s="315"/>
      <c r="O690" s="315"/>
      <c r="P690" s="315"/>
      <c r="Q690" s="315"/>
      <c r="R690" s="315"/>
      <c r="S690" s="315"/>
      <c r="T690" s="315"/>
      <c r="U690" s="315"/>
    </row>
    <row r="691" spans="4:21" s="312" customFormat="1" ht="12" customHeight="1" x14ac:dyDescent="0.2">
      <c r="D691" s="316"/>
      <c r="E691" s="315"/>
      <c r="F691" s="315"/>
      <c r="G691" s="315"/>
      <c r="H691" s="315"/>
      <c r="I691" s="315"/>
      <c r="J691" s="315"/>
      <c r="K691" s="315"/>
      <c r="L691" s="315"/>
      <c r="M691" s="315"/>
      <c r="N691" s="315"/>
      <c r="O691" s="315"/>
      <c r="P691" s="315"/>
      <c r="Q691" s="315"/>
      <c r="R691" s="315"/>
      <c r="S691" s="315"/>
      <c r="T691" s="315"/>
      <c r="U691" s="315"/>
    </row>
    <row r="692" spans="4:21" s="312" customFormat="1" ht="12" customHeight="1" x14ac:dyDescent="0.2">
      <c r="D692" s="316"/>
      <c r="E692" s="315"/>
      <c r="F692" s="315"/>
      <c r="G692" s="315"/>
      <c r="H692" s="315"/>
      <c r="I692" s="315"/>
      <c r="J692" s="315"/>
      <c r="K692" s="315"/>
      <c r="L692" s="315"/>
      <c r="M692" s="315"/>
      <c r="N692" s="315"/>
      <c r="O692" s="315"/>
      <c r="P692" s="315"/>
      <c r="Q692" s="315"/>
      <c r="R692" s="315"/>
      <c r="S692" s="315"/>
      <c r="T692" s="315"/>
      <c r="U692" s="315"/>
    </row>
    <row r="693" spans="4:21" s="312" customFormat="1" ht="12" customHeight="1" x14ac:dyDescent="0.2">
      <c r="D693" s="316"/>
      <c r="E693" s="315"/>
      <c r="F693" s="315"/>
      <c r="G693" s="315"/>
      <c r="H693" s="315"/>
      <c r="I693" s="315"/>
      <c r="J693" s="315"/>
      <c r="K693" s="315"/>
      <c r="L693" s="315"/>
      <c r="M693" s="315"/>
      <c r="N693" s="315"/>
      <c r="O693" s="315"/>
      <c r="P693" s="315"/>
      <c r="Q693" s="315"/>
      <c r="R693" s="315"/>
      <c r="S693" s="315"/>
      <c r="T693" s="315"/>
      <c r="U693" s="315"/>
    </row>
    <row r="694" spans="4:21" s="312" customFormat="1" ht="12" customHeight="1" x14ac:dyDescent="0.2">
      <c r="D694" s="316"/>
      <c r="E694" s="315"/>
      <c r="F694" s="315"/>
      <c r="G694" s="315"/>
      <c r="H694" s="315"/>
      <c r="I694" s="315"/>
      <c r="J694" s="315"/>
      <c r="K694" s="315"/>
      <c r="L694" s="315"/>
      <c r="M694" s="315"/>
      <c r="N694" s="315"/>
      <c r="O694" s="315"/>
      <c r="P694" s="315"/>
      <c r="Q694" s="315"/>
      <c r="R694" s="315"/>
      <c r="S694" s="315"/>
      <c r="T694" s="315"/>
      <c r="U694" s="315"/>
    </row>
    <row r="695" spans="4:21" s="312" customFormat="1" ht="12" customHeight="1" x14ac:dyDescent="0.2">
      <c r="D695" s="316"/>
      <c r="E695" s="315"/>
      <c r="F695" s="315"/>
      <c r="G695" s="315"/>
      <c r="H695" s="315"/>
      <c r="I695" s="315"/>
      <c r="J695" s="315"/>
      <c r="K695" s="315"/>
      <c r="L695" s="315"/>
      <c r="M695" s="315"/>
      <c r="N695" s="315"/>
      <c r="O695" s="315"/>
      <c r="P695" s="315"/>
      <c r="Q695" s="315"/>
      <c r="R695" s="315"/>
      <c r="S695" s="315"/>
      <c r="T695" s="315"/>
      <c r="U695" s="315"/>
    </row>
    <row r="696" spans="4:21" s="312" customFormat="1" ht="12" customHeight="1" x14ac:dyDescent="0.2">
      <c r="D696" s="316"/>
      <c r="E696" s="315"/>
      <c r="F696" s="315"/>
      <c r="G696" s="315"/>
      <c r="H696" s="315"/>
      <c r="I696" s="315"/>
      <c r="J696" s="315"/>
      <c r="K696" s="315"/>
      <c r="L696" s="315"/>
      <c r="M696" s="315"/>
      <c r="N696" s="315"/>
      <c r="O696" s="315"/>
      <c r="P696" s="315"/>
      <c r="Q696" s="315"/>
      <c r="R696" s="315"/>
      <c r="S696" s="315"/>
      <c r="T696" s="315"/>
      <c r="U696" s="315"/>
    </row>
    <row r="697" spans="4:21" s="312" customFormat="1" ht="12" customHeight="1" x14ac:dyDescent="0.2">
      <c r="D697" s="316"/>
      <c r="E697" s="315"/>
      <c r="F697" s="315"/>
      <c r="G697" s="315"/>
      <c r="H697" s="315"/>
      <c r="I697" s="315"/>
      <c r="J697" s="315"/>
      <c r="K697" s="315"/>
      <c r="L697" s="315"/>
      <c r="M697" s="315"/>
      <c r="N697" s="315"/>
      <c r="O697" s="315"/>
      <c r="P697" s="315"/>
      <c r="Q697" s="315"/>
      <c r="R697" s="315"/>
      <c r="S697" s="315"/>
      <c r="T697" s="315"/>
      <c r="U697" s="315"/>
    </row>
    <row r="698" spans="4:21" s="312" customFormat="1" ht="12" customHeight="1" x14ac:dyDescent="0.2">
      <c r="D698" s="316"/>
      <c r="E698" s="315"/>
      <c r="F698" s="315"/>
      <c r="G698" s="315"/>
      <c r="H698" s="315"/>
      <c r="I698" s="315"/>
      <c r="J698" s="315"/>
      <c r="K698" s="315"/>
      <c r="L698" s="315"/>
      <c r="M698" s="315"/>
      <c r="N698" s="315"/>
      <c r="O698" s="315"/>
      <c r="P698" s="315"/>
      <c r="Q698" s="315"/>
      <c r="R698" s="315"/>
      <c r="S698" s="315"/>
      <c r="T698" s="315"/>
      <c r="U698" s="315"/>
    </row>
    <row r="699" spans="4:21" s="312" customFormat="1" ht="12" customHeight="1" x14ac:dyDescent="0.2">
      <c r="D699" s="316"/>
      <c r="E699" s="315"/>
      <c r="F699" s="315"/>
      <c r="G699" s="315"/>
      <c r="H699" s="315"/>
      <c r="I699" s="315"/>
      <c r="J699" s="315"/>
      <c r="K699" s="315"/>
      <c r="L699" s="315"/>
      <c r="M699" s="315"/>
      <c r="N699" s="315"/>
      <c r="O699" s="315"/>
      <c r="P699" s="315"/>
      <c r="Q699" s="315"/>
      <c r="R699" s="315"/>
      <c r="S699" s="315"/>
      <c r="T699" s="315"/>
      <c r="U699" s="315"/>
    </row>
    <row r="700" spans="4:21" s="312" customFormat="1" ht="12" customHeight="1" x14ac:dyDescent="0.2">
      <c r="D700" s="316"/>
      <c r="E700" s="315"/>
      <c r="F700" s="315"/>
      <c r="G700" s="315"/>
      <c r="H700" s="315"/>
      <c r="I700" s="315"/>
      <c r="J700" s="315"/>
      <c r="K700" s="315"/>
      <c r="L700" s="315"/>
      <c r="M700" s="315"/>
      <c r="N700" s="315"/>
      <c r="O700" s="315"/>
      <c r="P700" s="315"/>
      <c r="Q700" s="315"/>
      <c r="R700" s="315"/>
      <c r="S700" s="315"/>
      <c r="T700" s="315"/>
      <c r="U700" s="315"/>
    </row>
    <row r="701" spans="4:21" s="312" customFormat="1" ht="12" customHeight="1" x14ac:dyDescent="0.2">
      <c r="D701" s="316"/>
      <c r="E701" s="315"/>
      <c r="F701" s="315"/>
      <c r="G701" s="315"/>
      <c r="H701" s="315"/>
      <c r="I701" s="315"/>
      <c r="J701" s="315"/>
      <c r="K701" s="315"/>
      <c r="L701" s="315"/>
      <c r="M701" s="315"/>
      <c r="N701" s="315"/>
      <c r="O701" s="315"/>
      <c r="P701" s="315"/>
      <c r="Q701" s="315"/>
      <c r="R701" s="315"/>
      <c r="S701" s="315"/>
      <c r="T701" s="315"/>
      <c r="U701" s="315"/>
    </row>
    <row r="702" spans="4:21" s="312" customFormat="1" ht="12" customHeight="1" x14ac:dyDescent="0.2">
      <c r="D702" s="316"/>
      <c r="E702" s="315"/>
      <c r="F702" s="315"/>
      <c r="G702" s="315"/>
      <c r="H702" s="315"/>
      <c r="I702" s="315"/>
      <c r="J702" s="315"/>
      <c r="K702" s="315"/>
      <c r="L702" s="315"/>
      <c r="M702" s="315"/>
      <c r="N702" s="315"/>
      <c r="O702" s="315"/>
      <c r="P702" s="315"/>
      <c r="Q702" s="315"/>
      <c r="R702" s="315"/>
      <c r="S702" s="315"/>
      <c r="T702" s="315"/>
      <c r="U702" s="315"/>
    </row>
    <row r="703" spans="4:21" s="312" customFormat="1" ht="12" customHeight="1" x14ac:dyDescent="0.2">
      <c r="D703" s="316"/>
      <c r="E703" s="315"/>
      <c r="F703" s="315"/>
      <c r="G703" s="315"/>
      <c r="H703" s="315"/>
      <c r="I703" s="315"/>
      <c r="J703" s="315"/>
      <c r="K703" s="315"/>
      <c r="L703" s="315"/>
      <c r="M703" s="315"/>
      <c r="N703" s="315"/>
      <c r="O703" s="315"/>
      <c r="P703" s="315"/>
      <c r="Q703" s="315"/>
      <c r="R703" s="315"/>
      <c r="S703" s="315"/>
      <c r="T703" s="315"/>
      <c r="U703" s="315"/>
    </row>
    <row r="704" spans="4:21" s="312" customFormat="1" ht="12" customHeight="1" x14ac:dyDescent="0.2">
      <c r="D704" s="316"/>
      <c r="E704" s="315"/>
      <c r="F704" s="315"/>
      <c r="G704" s="315"/>
      <c r="H704" s="315"/>
      <c r="I704" s="315"/>
      <c r="J704" s="315"/>
      <c r="K704" s="315"/>
      <c r="L704" s="315"/>
      <c r="M704" s="315"/>
      <c r="N704" s="315"/>
      <c r="O704" s="315"/>
      <c r="P704" s="315"/>
      <c r="Q704" s="315"/>
      <c r="R704" s="315"/>
      <c r="S704" s="315"/>
      <c r="T704" s="315"/>
      <c r="U704" s="315"/>
    </row>
    <row r="705" spans="4:21" s="312" customFormat="1" ht="12" customHeight="1" x14ac:dyDescent="0.2">
      <c r="D705" s="316"/>
      <c r="E705" s="315"/>
      <c r="F705" s="315"/>
      <c r="G705" s="315"/>
      <c r="H705" s="315"/>
      <c r="I705" s="315"/>
      <c r="J705" s="315"/>
      <c r="K705" s="315"/>
      <c r="L705" s="315"/>
      <c r="M705" s="315"/>
      <c r="N705" s="315"/>
      <c r="O705" s="315"/>
      <c r="P705" s="315"/>
      <c r="Q705" s="315"/>
      <c r="R705" s="315"/>
      <c r="S705" s="315"/>
      <c r="T705" s="315"/>
      <c r="U705" s="315"/>
    </row>
    <row r="706" spans="4:21" s="312" customFormat="1" ht="12" customHeight="1" x14ac:dyDescent="0.2">
      <c r="D706" s="316"/>
      <c r="E706" s="315"/>
      <c r="F706" s="315"/>
      <c r="G706" s="315"/>
      <c r="H706" s="315"/>
      <c r="I706" s="315"/>
      <c r="J706" s="315"/>
      <c r="K706" s="315"/>
      <c r="L706" s="315"/>
      <c r="M706" s="315"/>
      <c r="N706" s="315"/>
      <c r="O706" s="315"/>
      <c r="P706" s="315"/>
      <c r="Q706" s="315"/>
      <c r="R706" s="315"/>
      <c r="S706" s="315"/>
      <c r="T706" s="315"/>
      <c r="U706" s="315"/>
    </row>
    <row r="707" spans="4:21" s="312" customFormat="1" ht="12" customHeight="1" x14ac:dyDescent="0.2">
      <c r="D707" s="316"/>
      <c r="E707" s="315"/>
      <c r="F707" s="315"/>
      <c r="G707" s="315"/>
      <c r="H707" s="315"/>
      <c r="I707" s="315"/>
      <c r="J707" s="315"/>
      <c r="K707" s="315"/>
      <c r="L707" s="315"/>
      <c r="M707" s="315"/>
      <c r="N707" s="315"/>
      <c r="O707" s="315"/>
      <c r="P707" s="315"/>
      <c r="Q707" s="315"/>
      <c r="R707" s="315"/>
      <c r="S707" s="315"/>
      <c r="T707" s="315"/>
      <c r="U707" s="315"/>
    </row>
    <row r="708" spans="4:21" s="312" customFormat="1" ht="12" customHeight="1" x14ac:dyDescent="0.2">
      <c r="D708" s="316"/>
      <c r="E708" s="315"/>
      <c r="F708" s="315"/>
      <c r="G708" s="315"/>
      <c r="H708" s="315"/>
      <c r="I708" s="315"/>
      <c r="J708" s="315"/>
      <c r="K708" s="315"/>
      <c r="L708" s="315"/>
      <c r="M708" s="315"/>
      <c r="N708" s="315"/>
      <c r="O708" s="315"/>
      <c r="P708" s="315"/>
      <c r="Q708" s="315"/>
      <c r="R708" s="315"/>
      <c r="S708" s="315"/>
      <c r="T708" s="315"/>
      <c r="U708" s="315"/>
    </row>
    <row r="709" spans="4:21" s="312" customFormat="1" ht="12" customHeight="1" x14ac:dyDescent="0.2">
      <c r="D709" s="316"/>
      <c r="E709" s="315"/>
      <c r="F709" s="315"/>
      <c r="G709" s="315"/>
      <c r="H709" s="315"/>
      <c r="I709" s="315"/>
      <c r="J709" s="315"/>
      <c r="K709" s="315"/>
      <c r="L709" s="315"/>
      <c r="M709" s="315"/>
      <c r="N709" s="315"/>
      <c r="O709" s="315"/>
      <c r="P709" s="315"/>
      <c r="Q709" s="315"/>
      <c r="R709" s="315"/>
      <c r="S709" s="315"/>
      <c r="T709" s="315"/>
      <c r="U709" s="315"/>
    </row>
    <row r="710" spans="4:21" s="312" customFormat="1" ht="12" customHeight="1" x14ac:dyDescent="0.2">
      <c r="D710" s="316"/>
      <c r="E710" s="315"/>
      <c r="F710" s="315"/>
      <c r="G710" s="315"/>
      <c r="H710" s="315"/>
      <c r="I710" s="315"/>
      <c r="J710" s="315"/>
      <c r="K710" s="315"/>
      <c r="L710" s="315"/>
      <c r="M710" s="315"/>
      <c r="N710" s="315"/>
      <c r="O710" s="315"/>
      <c r="P710" s="315"/>
      <c r="Q710" s="315"/>
      <c r="R710" s="315"/>
      <c r="S710" s="315"/>
      <c r="T710" s="315"/>
      <c r="U710" s="315"/>
    </row>
    <row r="711" spans="4:21" s="312" customFormat="1" ht="12" customHeight="1" x14ac:dyDescent="0.2">
      <c r="D711" s="316"/>
      <c r="E711" s="315"/>
      <c r="F711" s="315"/>
      <c r="G711" s="315"/>
      <c r="H711" s="315"/>
      <c r="I711" s="315"/>
      <c r="J711" s="315"/>
      <c r="K711" s="315"/>
      <c r="L711" s="315"/>
      <c r="M711" s="315"/>
      <c r="N711" s="315"/>
      <c r="O711" s="315"/>
      <c r="P711" s="315"/>
      <c r="Q711" s="315"/>
      <c r="R711" s="315"/>
      <c r="S711" s="315"/>
      <c r="T711" s="315"/>
      <c r="U711" s="315"/>
    </row>
    <row r="712" spans="4:21" s="312" customFormat="1" ht="12" customHeight="1" x14ac:dyDescent="0.2">
      <c r="D712" s="316"/>
      <c r="E712" s="315"/>
      <c r="F712" s="315"/>
      <c r="G712" s="315"/>
      <c r="H712" s="315"/>
      <c r="I712" s="315"/>
      <c r="J712" s="315"/>
      <c r="K712" s="315"/>
      <c r="L712" s="315"/>
      <c r="M712" s="315"/>
      <c r="N712" s="315"/>
      <c r="O712" s="315"/>
      <c r="P712" s="315"/>
      <c r="Q712" s="315"/>
      <c r="R712" s="315"/>
      <c r="S712" s="315"/>
      <c r="T712" s="315"/>
      <c r="U712" s="315"/>
    </row>
    <row r="713" spans="4:21" s="312" customFormat="1" ht="12" customHeight="1" x14ac:dyDescent="0.2">
      <c r="D713" s="316"/>
      <c r="E713" s="315"/>
      <c r="F713" s="315"/>
      <c r="G713" s="315"/>
      <c r="H713" s="315"/>
      <c r="I713" s="315"/>
      <c r="J713" s="315"/>
      <c r="K713" s="315"/>
      <c r="L713" s="315"/>
      <c r="M713" s="315"/>
      <c r="N713" s="315"/>
      <c r="O713" s="315"/>
      <c r="P713" s="315"/>
      <c r="Q713" s="315"/>
      <c r="R713" s="315"/>
      <c r="S713" s="315"/>
      <c r="T713" s="315"/>
      <c r="U713" s="315"/>
    </row>
    <row r="714" spans="4:21" s="312" customFormat="1" ht="12" customHeight="1" x14ac:dyDescent="0.2">
      <c r="D714" s="316"/>
      <c r="E714" s="315"/>
      <c r="F714" s="315"/>
      <c r="G714" s="315"/>
      <c r="H714" s="315"/>
      <c r="I714" s="315"/>
      <c r="J714" s="315"/>
      <c r="K714" s="315"/>
      <c r="L714" s="315"/>
      <c r="M714" s="315"/>
      <c r="N714" s="315"/>
      <c r="O714" s="315"/>
      <c r="P714" s="315"/>
      <c r="Q714" s="315"/>
      <c r="R714" s="315"/>
      <c r="S714" s="315"/>
      <c r="T714" s="315"/>
      <c r="U714" s="315"/>
    </row>
    <row r="715" spans="4:21" s="312" customFormat="1" ht="12" customHeight="1" x14ac:dyDescent="0.2">
      <c r="D715" s="316"/>
      <c r="E715" s="315"/>
      <c r="F715" s="315"/>
      <c r="G715" s="315"/>
      <c r="H715" s="315"/>
      <c r="I715" s="315"/>
      <c r="J715" s="315"/>
      <c r="K715" s="315"/>
      <c r="L715" s="315"/>
      <c r="M715" s="315"/>
      <c r="N715" s="315"/>
      <c r="O715" s="315"/>
      <c r="P715" s="315"/>
      <c r="Q715" s="315"/>
      <c r="R715" s="315"/>
      <c r="S715" s="315"/>
      <c r="T715" s="315"/>
      <c r="U715" s="315"/>
    </row>
    <row r="716" spans="4:21" s="312" customFormat="1" ht="12" customHeight="1" x14ac:dyDescent="0.2">
      <c r="D716" s="316"/>
      <c r="E716" s="315"/>
      <c r="F716" s="315"/>
      <c r="G716" s="315"/>
      <c r="H716" s="315"/>
      <c r="I716" s="315"/>
      <c r="J716" s="315"/>
      <c r="K716" s="315"/>
      <c r="L716" s="315"/>
      <c r="M716" s="315"/>
      <c r="N716" s="315"/>
      <c r="O716" s="315"/>
      <c r="P716" s="315"/>
      <c r="Q716" s="315"/>
      <c r="R716" s="315"/>
      <c r="S716" s="315"/>
      <c r="T716" s="315"/>
      <c r="U716" s="315"/>
    </row>
    <row r="717" spans="4:21" s="312" customFormat="1" ht="12" customHeight="1" x14ac:dyDescent="0.2">
      <c r="D717" s="316"/>
      <c r="E717" s="315"/>
      <c r="F717" s="315"/>
      <c r="G717" s="315"/>
      <c r="H717" s="315"/>
      <c r="I717" s="315"/>
      <c r="J717" s="315"/>
      <c r="K717" s="315"/>
      <c r="L717" s="315"/>
      <c r="M717" s="315"/>
      <c r="N717" s="315"/>
      <c r="O717" s="315"/>
      <c r="P717" s="315"/>
      <c r="Q717" s="315"/>
      <c r="R717" s="315"/>
      <c r="S717" s="315"/>
      <c r="T717" s="315"/>
      <c r="U717" s="315"/>
    </row>
    <row r="718" spans="4:21" s="312" customFormat="1" ht="12" customHeight="1" x14ac:dyDescent="0.2">
      <c r="D718" s="316"/>
      <c r="E718" s="315"/>
      <c r="F718" s="315"/>
      <c r="G718" s="315"/>
      <c r="H718" s="315"/>
      <c r="I718" s="315"/>
      <c r="J718" s="315"/>
      <c r="K718" s="315"/>
      <c r="L718" s="315"/>
      <c r="M718" s="315"/>
      <c r="N718" s="315"/>
      <c r="O718" s="315"/>
      <c r="P718" s="315"/>
      <c r="Q718" s="315"/>
      <c r="R718" s="315"/>
      <c r="S718" s="315"/>
      <c r="T718" s="315"/>
      <c r="U718" s="315"/>
    </row>
    <row r="719" spans="4:21" s="312" customFormat="1" ht="12" customHeight="1" x14ac:dyDescent="0.2">
      <c r="D719" s="316"/>
      <c r="E719" s="315"/>
      <c r="F719" s="315"/>
      <c r="G719" s="315"/>
      <c r="H719" s="315"/>
      <c r="I719" s="315"/>
      <c r="J719" s="315"/>
      <c r="K719" s="315"/>
      <c r="L719" s="315"/>
      <c r="M719" s="315"/>
      <c r="N719" s="315"/>
      <c r="O719" s="315"/>
      <c r="P719" s="315"/>
      <c r="Q719" s="315"/>
      <c r="R719" s="315"/>
      <c r="S719" s="315"/>
      <c r="T719" s="315"/>
      <c r="U719" s="315"/>
    </row>
    <row r="720" spans="4:21" s="312" customFormat="1" ht="12" customHeight="1" x14ac:dyDescent="0.2">
      <c r="D720" s="316"/>
      <c r="E720" s="315"/>
      <c r="F720" s="315"/>
      <c r="G720" s="315"/>
      <c r="H720" s="315"/>
      <c r="I720" s="315"/>
      <c r="J720" s="315"/>
      <c r="K720" s="315"/>
      <c r="L720" s="315"/>
      <c r="M720" s="315"/>
      <c r="N720" s="315"/>
      <c r="O720" s="315"/>
      <c r="P720" s="315"/>
      <c r="Q720" s="315"/>
      <c r="R720" s="315"/>
      <c r="S720" s="315"/>
      <c r="T720" s="315"/>
      <c r="U720" s="315"/>
    </row>
    <row r="721" spans="4:21" s="312" customFormat="1" ht="12" customHeight="1" x14ac:dyDescent="0.2">
      <c r="D721" s="316"/>
      <c r="E721" s="315"/>
      <c r="F721" s="315"/>
      <c r="G721" s="315"/>
      <c r="H721" s="315"/>
      <c r="I721" s="315"/>
      <c r="J721" s="315"/>
      <c r="K721" s="315"/>
      <c r="L721" s="315"/>
      <c r="M721" s="315"/>
      <c r="N721" s="315"/>
      <c r="O721" s="315"/>
      <c r="P721" s="315"/>
      <c r="Q721" s="315"/>
      <c r="R721" s="315"/>
      <c r="S721" s="315"/>
      <c r="T721" s="315"/>
      <c r="U721" s="315"/>
    </row>
    <row r="722" spans="4:21" s="312" customFormat="1" ht="12" customHeight="1" x14ac:dyDescent="0.2">
      <c r="D722" s="316"/>
      <c r="E722" s="315"/>
      <c r="F722" s="315"/>
      <c r="G722" s="315"/>
      <c r="H722" s="315"/>
      <c r="I722" s="315"/>
      <c r="J722" s="315"/>
      <c r="K722" s="315"/>
      <c r="L722" s="315"/>
      <c r="M722" s="315"/>
      <c r="N722" s="315"/>
      <c r="O722" s="315"/>
      <c r="P722" s="315"/>
      <c r="Q722" s="315"/>
      <c r="R722" s="315"/>
      <c r="S722" s="315"/>
      <c r="T722" s="315"/>
      <c r="U722" s="315"/>
    </row>
    <row r="723" spans="4:21" s="312" customFormat="1" ht="12" customHeight="1" x14ac:dyDescent="0.2">
      <c r="D723" s="316"/>
      <c r="E723" s="315"/>
      <c r="F723" s="315"/>
      <c r="G723" s="315"/>
      <c r="H723" s="315"/>
      <c r="I723" s="315"/>
      <c r="J723" s="315"/>
      <c r="K723" s="315"/>
      <c r="L723" s="315"/>
      <c r="M723" s="315"/>
      <c r="N723" s="315"/>
      <c r="O723" s="315"/>
      <c r="P723" s="315"/>
      <c r="Q723" s="315"/>
      <c r="R723" s="315"/>
      <c r="S723" s="315"/>
      <c r="T723" s="315"/>
      <c r="U723" s="315"/>
    </row>
    <row r="724" spans="4:21" s="312" customFormat="1" ht="12" customHeight="1" x14ac:dyDescent="0.2">
      <c r="D724" s="316"/>
      <c r="E724" s="315"/>
      <c r="F724" s="315"/>
      <c r="G724" s="315"/>
      <c r="H724" s="315"/>
      <c r="I724" s="315"/>
      <c r="J724" s="315"/>
      <c r="K724" s="315"/>
      <c r="L724" s="315"/>
      <c r="M724" s="315"/>
      <c r="N724" s="315"/>
      <c r="O724" s="315"/>
      <c r="P724" s="315"/>
      <c r="Q724" s="315"/>
      <c r="R724" s="315"/>
      <c r="S724" s="315"/>
      <c r="T724" s="315"/>
      <c r="U724" s="315"/>
    </row>
    <row r="725" spans="4:21" s="312" customFormat="1" ht="12" customHeight="1" x14ac:dyDescent="0.2">
      <c r="D725" s="316"/>
      <c r="E725" s="315"/>
      <c r="F725" s="315"/>
      <c r="G725" s="315"/>
      <c r="H725" s="315"/>
      <c r="I725" s="315"/>
      <c r="J725" s="315"/>
      <c r="K725" s="315"/>
      <c r="L725" s="315"/>
      <c r="M725" s="315"/>
      <c r="N725" s="315"/>
      <c r="O725" s="315"/>
      <c r="P725" s="315"/>
      <c r="Q725" s="315"/>
      <c r="R725" s="315"/>
      <c r="S725" s="315"/>
      <c r="T725" s="315"/>
      <c r="U725" s="315"/>
    </row>
    <row r="726" spans="4:21" s="312" customFormat="1" ht="12" customHeight="1" x14ac:dyDescent="0.2">
      <c r="D726" s="316"/>
      <c r="E726" s="315"/>
      <c r="F726" s="315"/>
      <c r="G726" s="315"/>
      <c r="H726" s="315"/>
      <c r="I726" s="315"/>
      <c r="J726" s="315"/>
      <c r="K726" s="315"/>
      <c r="L726" s="315"/>
      <c r="M726" s="315"/>
      <c r="N726" s="315"/>
      <c r="O726" s="315"/>
      <c r="P726" s="315"/>
      <c r="Q726" s="315"/>
      <c r="R726" s="315"/>
      <c r="S726" s="315"/>
      <c r="T726" s="315"/>
      <c r="U726" s="315"/>
    </row>
    <row r="727" spans="4:21" s="312" customFormat="1" ht="12" customHeight="1" x14ac:dyDescent="0.2">
      <c r="D727" s="316"/>
      <c r="E727" s="315"/>
      <c r="F727" s="315"/>
      <c r="G727" s="315"/>
      <c r="H727" s="315"/>
      <c r="I727" s="315"/>
      <c r="J727" s="315"/>
      <c r="K727" s="315"/>
      <c r="L727" s="315"/>
      <c r="M727" s="315"/>
      <c r="N727" s="315"/>
      <c r="O727" s="315"/>
      <c r="P727" s="315"/>
      <c r="Q727" s="315"/>
      <c r="R727" s="315"/>
      <c r="S727" s="315"/>
      <c r="T727" s="315"/>
      <c r="U727" s="315"/>
    </row>
    <row r="728" spans="4:21" s="312" customFormat="1" ht="12" customHeight="1" x14ac:dyDescent="0.2">
      <c r="D728" s="316"/>
      <c r="E728" s="315"/>
      <c r="F728" s="315"/>
      <c r="G728" s="315"/>
      <c r="H728" s="315"/>
      <c r="I728" s="315"/>
      <c r="J728" s="315"/>
      <c r="K728" s="315"/>
      <c r="L728" s="315"/>
      <c r="M728" s="315"/>
      <c r="N728" s="315"/>
      <c r="O728" s="315"/>
      <c r="P728" s="315"/>
      <c r="Q728" s="315"/>
      <c r="R728" s="315"/>
      <c r="S728" s="315"/>
      <c r="T728" s="315"/>
      <c r="U728" s="315"/>
    </row>
    <row r="729" spans="4:21" s="312" customFormat="1" ht="12" customHeight="1" x14ac:dyDescent="0.2">
      <c r="D729" s="316"/>
      <c r="E729" s="315"/>
      <c r="F729" s="315"/>
      <c r="G729" s="315"/>
      <c r="H729" s="315"/>
      <c r="I729" s="315"/>
      <c r="J729" s="315"/>
      <c r="K729" s="315"/>
      <c r="L729" s="315"/>
      <c r="M729" s="315"/>
      <c r="N729" s="315"/>
      <c r="O729" s="315"/>
      <c r="P729" s="315"/>
      <c r="Q729" s="315"/>
      <c r="R729" s="315"/>
      <c r="S729" s="315"/>
      <c r="T729" s="315"/>
      <c r="U729" s="315"/>
    </row>
    <row r="730" spans="4:21" s="312" customFormat="1" ht="12" customHeight="1" x14ac:dyDescent="0.2">
      <c r="D730" s="316"/>
      <c r="E730" s="315"/>
      <c r="F730" s="315"/>
      <c r="G730" s="315"/>
      <c r="H730" s="315"/>
      <c r="I730" s="315"/>
      <c r="J730" s="315"/>
      <c r="K730" s="315"/>
      <c r="L730" s="315"/>
      <c r="M730" s="315"/>
      <c r="N730" s="315"/>
      <c r="O730" s="315"/>
      <c r="P730" s="315"/>
      <c r="Q730" s="315"/>
      <c r="R730" s="315"/>
      <c r="S730" s="315"/>
      <c r="T730" s="315"/>
      <c r="U730" s="315"/>
    </row>
    <row r="731" spans="4:21" s="312" customFormat="1" ht="12" customHeight="1" x14ac:dyDescent="0.2">
      <c r="D731" s="316"/>
      <c r="E731" s="315"/>
      <c r="F731" s="315"/>
      <c r="G731" s="315"/>
      <c r="H731" s="315"/>
      <c r="I731" s="315"/>
      <c r="J731" s="315"/>
      <c r="K731" s="315"/>
      <c r="L731" s="315"/>
      <c r="M731" s="315"/>
      <c r="N731" s="315"/>
      <c r="O731" s="315"/>
      <c r="P731" s="315"/>
      <c r="Q731" s="315"/>
      <c r="R731" s="315"/>
      <c r="S731" s="315"/>
      <c r="T731" s="315"/>
      <c r="U731" s="315"/>
    </row>
    <row r="732" spans="4:21" s="312" customFormat="1" ht="12" customHeight="1" x14ac:dyDescent="0.2">
      <c r="D732" s="316"/>
      <c r="E732" s="315"/>
      <c r="F732" s="315"/>
      <c r="G732" s="315"/>
      <c r="H732" s="315"/>
      <c r="I732" s="315"/>
      <c r="J732" s="315"/>
      <c r="K732" s="315"/>
      <c r="L732" s="315"/>
      <c r="M732" s="315"/>
      <c r="N732" s="315"/>
      <c r="O732" s="315"/>
      <c r="P732" s="315"/>
      <c r="Q732" s="315"/>
      <c r="R732" s="315"/>
      <c r="S732" s="315"/>
      <c r="T732" s="315"/>
      <c r="U732" s="315"/>
    </row>
    <row r="733" spans="4:21" s="312" customFormat="1" ht="12" customHeight="1" x14ac:dyDescent="0.2">
      <c r="D733" s="316"/>
      <c r="E733" s="315"/>
      <c r="F733" s="315"/>
      <c r="G733" s="315"/>
      <c r="H733" s="315"/>
      <c r="I733" s="315"/>
      <c r="J733" s="315"/>
      <c r="K733" s="315"/>
      <c r="L733" s="315"/>
      <c r="M733" s="315"/>
      <c r="N733" s="315"/>
      <c r="O733" s="315"/>
      <c r="P733" s="315"/>
      <c r="Q733" s="315"/>
      <c r="R733" s="315"/>
      <c r="S733" s="315"/>
      <c r="T733" s="315"/>
      <c r="U733" s="315"/>
    </row>
    <row r="734" spans="4:21" s="312" customFormat="1" ht="12" customHeight="1" x14ac:dyDescent="0.2">
      <c r="D734" s="316"/>
      <c r="E734" s="315"/>
      <c r="F734" s="315"/>
      <c r="G734" s="315"/>
      <c r="H734" s="315"/>
      <c r="I734" s="315"/>
      <c r="J734" s="315"/>
      <c r="K734" s="315"/>
      <c r="L734" s="315"/>
      <c r="M734" s="315"/>
      <c r="N734" s="315"/>
      <c r="O734" s="315"/>
      <c r="P734" s="315"/>
      <c r="Q734" s="315"/>
      <c r="R734" s="315"/>
      <c r="S734" s="315"/>
      <c r="T734" s="315"/>
      <c r="U734" s="315"/>
    </row>
    <row r="735" spans="4:21" s="312" customFormat="1" ht="12" customHeight="1" x14ac:dyDescent="0.2">
      <c r="D735" s="316"/>
      <c r="E735" s="315"/>
      <c r="F735" s="315"/>
      <c r="G735" s="315"/>
      <c r="H735" s="315"/>
      <c r="I735" s="315"/>
      <c r="J735" s="315"/>
      <c r="K735" s="315"/>
      <c r="L735" s="315"/>
      <c r="M735" s="315"/>
      <c r="N735" s="315"/>
      <c r="O735" s="315"/>
      <c r="P735" s="315"/>
      <c r="Q735" s="315"/>
      <c r="R735" s="315"/>
      <c r="S735" s="315"/>
      <c r="T735" s="315"/>
      <c r="U735" s="315"/>
    </row>
    <row r="736" spans="4:21" s="312" customFormat="1" ht="12" customHeight="1" x14ac:dyDescent="0.2">
      <c r="D736" s="316"/>
      <c r="E736" s="315"/>
      <c r="F736" s="315"/>
      <c r="G736" s="315"/>
      <c r="H736" s="315"/>
      <c r="I736" s="315"/>
      <c r="J736" s="315"/>
      <c r="K736" s="315"/>
      <c r="L736" s="315"/>
      <c r="M736" s="315"/>
      <c r="N736" s="315"/>
      <c r="O736" s="315"/>
      <c r="P736" s="315"/>
      <c r="Q736" s="315"/>
      <c r="R736" s="315"/>
      <c r="S736" s="315"/>
      <c r="T736" s="315"/>
      <c r="U736" s="315"/>
    </row>
    <row r="737" spans="4:21" s="312" customFormat="1" ht="12" customHeight="1" x14ac:dyDescent="0.2">
      <c r="D737" s="316"/>
      <c r="E737" s="315"/>
      <c r="F737" s="315"/>
      <c r="G737" s="315"/>
      <c r="H737" s="315"/>
      <c r="I737" s="315"/>
      <c r="J737" s="315"/>
      <c r="K737" s="315"/>
      <c r="L737" s="315"/>
      <c r="M737" s="315"/>
      <c r="N737" s="315"/>
      <c r="O737" s="315"/>
      <c r="P737" s="315"/>
      <c r="Q737" s="315"/>
      <c r="R737" s="315"/>
      <c r="S737" s="315"/>
      <c r="T737" s="315"/>
      <c r="U737" s="315"/>
    </row>
    <row r="738" spans="4:21" s="312" customFormat="1" ht="12" customHeight="1" x14ac:dyDescent="0.2">
      <c r="D738" s="316"/>
      <c r="E738" s="315"/>
      <c r="F738" s="315"/>
      <c r="G738" s="315"/>
      <c r="H738" s="315"/>
      <c r="I738" s="315"/>
      <c r="J738" s="315"/>
      <c r="K738" s="315"/>
      <c r="L738" s="315"/>
      <c r="M738" s="315"/>
      <c r="N738" s="315"/>
      <c r="O738" s="315"/>
      <c r="P738" s="315"/>
      <c r="Q738" s="315"/>
      <c r="R738" s="315"/>
      <c r="S738" s="315"/>
      <c r="T738" s="315"/>
      <c r="U738" s="315"/>
    </row>
    <row r="739" spans="4:21" s="312" customFormat="1" ht="12" customHeight="1" x14ac:dyDescent="0.2">
      <c r="D739" s="316"/>
      <c r="E739" s="315"/>
      <c r="F739" s="315"/>
      <c r="G739" s="315"/>
      <c r="H739" s="315"/>
      <c r="I739" s="315"/>
      <c r="J739" s="315"/>
      <c r="K739" s="315"/>
      <c r="L739" s="315"/>
      <c r="M739" s="315"/>
      <c r="N739" s="315"/>
      <c r="O739" s="315"/>
      <c r="P739" s="315"/>
      <c r="Q739" s="315"/>
      <c r="R739" s="315"/>
      <c r="S739" s="315"/>
      <c r="T739" s="315"/>
      <c r="U739" s="315"/>
    </row>
    <row r="740" spans="4:21" s="312" customFormat="1" ht="12" customHeight="1" x14ac:dyDescent="0.2">
      <c r="D740" s="316"/>
      <c r="E740" s="315"/>
      <c r="F740" s="315"/>
      <c r="G740" s="315"/>
      <c r="H740" s="315"/>
      <c r="I740" s="315"/>
      <c r="J740" s="315"/>
      <c r="K740" s="315"/>
      <c r="L740" s="315"/>
      <c r="M740" s="315"/>
      <c r="N740" s="315"/>
      <c r="O740" s="315"/>
      <c r="P740" s="315"/>
      <c r="Q740" s="315"/>
      <c r="R740" s="315"/>
      <c r="S740" s="315"/>
      <c r="T740" s="315"/>
      <c r="U740" s="315"/>
    </row>
    <row r="741" spans="4:21" s="312" customFormat="1" ht="12" customHeight="1" x14ac:dyDescent="0.2">
      <c r="D741" s="316"/>
      <c r="E741" s="315"/>
      <c r="F741" s="315"/>
      <c r="G741" s="315"/>
      <c r="H741" s="315"/>
      <c r="I741" s="315"/>
      <c r="J741" s="315"/>
      <c r="K741" s="315"/>
      <c r="L741" s="315"/>
      <c r="M741" s="315"/>
      <c r="N741" s="315"/>
      <c r="O741" s="315"/>
      <c r="P741" s="315"/>
      <c r="Q741" s="315"/>
      <c r="R741" s="315"/>
      <c r="S741" s="315"/>
      <c r="T741" s="315"/>
      <c r="U741" s="315"/>
    </row>
    <row r="742" spans="4:21" s="312" customFormat="1" ht="12" customHeight="1" x14ac:dyDescent="0.2">
      <c r="D742" s="316"/>
      <c r="E742" s="315"/>
      <c r="F742" s="315"/>
      <c r="G742" s="315"/>
      <c r="H742" s="315"/>
      <c r="I742" s="315"/>
      <c r="J742" s="315"/>
      <c r="K742" s="315"/>
      <c r="L742" s="315"/>
      <c r="M742" s="315"/>
      <c r="N742" s="315"/>
      <c r="O742" s="315"/>
      <c r="P742" s="315"/>
      <c r="Q742" s="315"/>
      <c r="R742" s="315"/>
      <c r="S742" s="315"/>
      <c r="T742" s="315"/>
      <c r="U742" s="315"/>
    </row>
    <row r="743" spans="4:21" s="312" customFormat="1" ht="12" customHeight="1" x14ac:dyDescent="0.2">
      <c r="D743" s="316"/>
      <c r="E743" s="315"/>
      <c r="F743" s="315"/>
      <c r="G743" s="315"/>
      <c r="H743" s="315"/>
      <c r="I743" s="315"/>
      <c r="J743" s="315"/>
      <c r="K743" s="315"/>
      <c r="L743" s="315"/>
      <c r="M743" s="315"/>
      <c r="N743" s="315"/>
      <c r="O743" s="315"/>
      <c r="P743" s="315"/>
      <c r="Q743" s="315"/>
      <c r="R743" s="315"/>
      <c r="S743" s="315"/>
      <c r="T743" s="315"/>
      <c r="U743" s="315"/>
    </row>
    <row r="744" spans="4:21" s="312" customFormat="1" ht="12" customHeight="1" x14ac:dyDescent="0.2">
      <c r="D744" s="316"/>
      <c r="E744" s="315"/>
      <c r="F744" s="315"/>
      <c r="G744" s="315"/>
      <c r="H744" s="315"/>
      <c r="I744" s="315"/>
      <c r="J744" s="315"/>
      <c r="K744" s="315"/>
      <c r="L744" s="315"/>
      <c r="M744" s="315"/>
      <c r="N744" s="315"/>
      <c r="O744" s="315"/>
      <c r="P744" s="315"/>
      <c r="Q744" s="315"/>
      <c r="R744" s="315"/>
      <c r="S744" s="315"/>
      <c r="T744" s="315"/>
      <c r="U744" s="315"/>
    </row>
    <row r="745" spans="4:21" s="312" customFormat="1" ht="12" customHeight="1" x14ac:dyDescent="0.2">
      <c r="D745" s="316"/>
      <c r="E745" s="315"/>
      <c r="F745" s="315"/>
      <c r="G745" s="315"/>
      <c r="H745" s="315"/>
      <c r="I745" s="315"/>
      <c r="J745" s="315"/>
      <c r="K745" s="315"/>
      <c r="L745" s="315"/>
      <c r="M745" s="315"/>
      <c r="N745" s="315"/>
      <c r="O745" s="315"/>
      <c r="P745" s="315"/>
      <c r="Q745" s="315"/>
      <c r="R745" s="315"/>
      <c r="S745" s="315"/>
      <c r="T745" s="315"/>
      <c r="U745" s="315"/>
    </row>
    <row r="746" spans="4:21" s="312" customFormat="1" ht="12" customHeight="1" x14ac:dyDescent="0.2">
      <c r="D746" s="316"/>
      <c r="E746" s="315"/>
      <c r="F746" s="315"/>
      <c r="G746" s="315"/>
      <c r="H746" s="315"/>
      <c r="I746" s="315"/>
      <c r="J746" s="315"/>
      <c r="K746" s="315"/>
      <c r="L746" s="315"/>
      <c r="M746" s="315"/>
      <c r="N746" s="315"/>
      <c r="O746" s="315"/>
      <c r="P746" s="315"/>
      <c r="Q746" s="315"/>
      <c r="R746" s="315"/>
      <c r="S746" s="315"/>
      <c r="T746" s="315"/>
      <c r="U746" s="315"/>
    </row>
    <row r="747" spans="4:21" s="312" customFormat="1" ht="12" customHeight="1" x14ac:dyDescent="0.2">
      <c r="D747" s="316"/>
      <c r="E747" s="315"/>
      <c r="F747" s="315"/>
      <c r="G747" s="315"/>
      <c r="H747" s="315"/>
      <c r="I747" s="315"/>
      <c r="J747" s="315"/>
      <c r="K747" s="315"/>
      <c r="L747" s="315"/>
      <c r="M747" s="315"/>
      <c r="N747" s="315"/>
      <c r="O747" s="315"/>
      <c r="P747" s="315"/>
      <c r="Q747" s="315"/>
      <c r="R747" s="315"/>
      <c r="S747" s="315"/>
      <c r="T747" s="315"/>
      <c r="U747" s="315"/>
    </row>
    <row r="748" spans="4:21" s="312" customFormat="1" ht="12" customHeight="1" x14ac:dyDescent="0.2">
      <c r="D748" s="316"/>
      <c r="E748" s="315"/>
      <c r="F748" s="315"/>
      <c r="G748" s="315"/>
      <c r="H748" s="315"/>
      <c r="I748" s="315"/>
      <c r="J748" s="315"/>
      <c r="K748" s="315"/>
      <c r="L748" s="315"/>
      <c r="M748" s="315"/>
      <c r="N748" s="315"/>
      <c r="O748" s="315"/>
      <c r="P748" s="315"/>
      <c r="Q748" s="315"/>
      <c r="R748" s="315"/>
      <c r="S748" s="315"/>
      <c r="T748" s="315"/>
      <c r="U748" s="315"/>
    </row>
    <row r="749" spans="4:21" s="312" customFormat="1" ht="12" customHeight="1" x14ac:dyDescent="0.2">
      <c r="D749" s="316"/>
      <c r="E749" s="315"/>
      <c r="F749" s="315"/>
      <c r="G749" s="315"/>
      <c r="H749" s="315"/>
      <c r="I749" s="315"/>
      <c r="J749" s="315"/>
      <c r="K749" s="315"/>
      <c r="L749" s="315"/>
      <c r="M749" s="315"/>
      <c r="N749" s="315"/>
      <c r="O749" s="315"/>
      <c r="P749" s="315"/>
      <c r="Q749" s="315"/>
      <c r="R749" s="315"/>
      <c r="S749" s="315"/>
      <c r="T749" s="315"/>
      <c r="U749" s="315"/>
    </row>
    <row r="750" spans="4:21" s="312" customFormat="1" ht="12" customHeight="1" x14ac:dyDescent="0.2">
      <c r="D750" s="316"/>
      <c r="E750" s="315"/>
      <c r="F750" s="315"/>
      <c r="G750" s="315"/>
      <c r="H750" s="315"/>
      <c r="I750" s="315"/>
      <c r="J750" s="315"/>
      <c r="K750" s="315"/>
      <c r="L750" s="315"/>
      <c r="M750" s="315"/>
      <c r="N750" s="315"/>
      <c r="O750" s="315"/>
      <c r="P750" s="315"/>
      <c r="Q750" s="315"/>
      <c r="R750" s="315"/>
      <c r="S750" s="315"/>
      <c r="T750" s="315"/>
      <c r="U750" s="315"/>
    </row>
    <row r="751" spans="4:21" s="312" customFormat="1" ht="12" customHeight="1" x14ac:dyDescent="0.2">
      <c r="D751" s="316"/>
      <c r="E751" s="315"/>
      <c r="F751" s="315"/>
      <c r="G751" s="315"/>
      <c r="H751" s="315"/>
      <c r="I751" s="315"/>
      <c r="J751" s="315"/>
      <c r="K751" s="315"/>
      <c r="L751" s="315"/>
      <c r="M751" s="315"/>
      <c r="N751" s="315"/>
      <c r="O751" s="315"/>
      <c r="P751" s="315"/>
      <c r="Q751" s="315"/>
      <c r="R751" s="315"/>
      <c r="S751" s="315"/>
      <c r="T751" s="315"/>
      <c r="U751" s="315"/>
    </row>
    <row r="752" spans="4:21" s="312" customFormat="1" ht="12" customHeight="1" x14ac:dyDescent="0.2">
      <c r="D752" s="316"/>
      <c r="E752" s="315"/>
      <c r="F752" s="315"/>
      <c r="G752" s="315"/>
      <c r="H752" s="315"/>
      <c r="I752" s="315"/>
      <c r="J752" s="315"/>
      <c r="K752" s="315"/>
      <c r="L752" s="315"/>
      <c r="M752" s="315"/>
      <c r="N752" s="315"/>
      <c r="O752" s="315"/>
      <c r="P752" s="315"/>
      <c r="Q752" s="315"/>
      <c r="R752" s="315"/>
      <c r="S752" s="315"/>
      <c r="T752" s="315"/>
      <c r="U752" s="315"/>
    </row>
    <row r="753" spans="4:21" s="312" customFormat="1" ht="12" customHeight="1" x14ac:dyDescent="0.2">
      <c r="D753" s="316"/>
      <c r="E753" s="315"/>
      <c r="F753" s="315"/>
      <c r="G753" s="315"/>
      <c r="H753" s="315"/>
      <c r="I753" s="315"/>
      <c r="J753" s="315"/>
      <c r="K753" s="315"/>
      <c r="L753" s="315"/>
      <c r="M753" s="315"/>
      <c r="N753" s="315"/>
      <c r="O753" s="315"/>
      <c r="P753" s="315"/>
      <c r="Q753" s="315"/>
      <c r="R753" s="315"/>
      <c r="S753" s="315"/>
      <c r="T753" s="315"/>
      <c r="U753" s="315"/>
    </row>
    <row r="754" spans="4:21" s="312" customFormat="1" ht="12" customHeight="1" x14ac:dyDescent="0.2">
      <c r="D754" s="316"/>
      <c r="E754" s="315"/>
      <c r="F754" s="315"/>
      <c r="G754" s="315"/>
      <c r="H754" s="315"/>
      <c r="I754" s="315"/>
      <c r="J754" s="315"/>
      <c r="K754" s="315"/>
      <c r="L754" s="315"/>
      <c r="M754" s="315"/>
      <c r="N754" s="315"/>
      <c r="O754" s="315"/>
      <c r="P754" s="315"/>
      <c r="Q754" s="315"/>
      <c r="R754" s="315"/>
      <c r="S754" s="315"/>
      <c r="T754" s="315"/>
      <c r="U754" s="315"/>
    </row>
    <row r="755" spans="4:21" s="312" customFormat="1" ht="12" customHeight="1" x14ac:dyDescent="0.2">
      <c r="D755" s="316"/>
      <c r="E755" s="315"/>
      <c r="F755" s="315"/>
      <c r="G755" s="315"/>
      <c r="H755" s="315"/>
      <c r="I755" s="315"/>
      <c r="J755" s="315"/>
      <c r="K755" s="315"/>
      <c r="L755" s="315"/>
      <c r="M755" s="315"/>
      <c r="N755" s="315"/>
      <c r="O755" s="315"/>
      <c r="P755" s="315"/>
      <c r="Q755" s="315"/>
      <c r="R755" s="315"/>
      <c r="S755" s="315"/>
      <c r="T755" s="315"/>
      <c r="U755" s="315"/>
    </row>
    <row r="756" spans="4:21" s="312" customFormat="1" ht="12" customHeight="1" x14ac:dyDescent="0.2">
      <c r="D756" s="316"/>
      <c r="E756" s="315"/>
      <c r="F756" s="315"/>
      <c r="G756" s="315"/>
      <c r="H756" s="315"/>
      <c r="I756" s="315"/>
      <c r="J756" s="315"/>
      <c r="K756" s="315"/>
      <c r="L756" s="315"/>
      <c r="M756" s="315"/>
      <c r="N756" s="315"/>
      <c r="O756" s="315"/>
      <c r="P756" s="315"/>
      <c r="Q756" s="315"/>
      <c r="R756" s="315"/>
      <c r="S756" s="315"/>
      <c r="T756" s="315"/>
      <c r="U756" s="315"/>
    </row>
    <row r="757" spans="4:21" s="312" customFormat="1" ht="12" customHeight="1" x14ac:dyDescent="0.2">
      <c r="D757" s="316"/>
      <c r="E757" s="315"/>
      <c r="F757" s="315"/>
      <c r="G757" s="315"/>
      <c r="H757" s="315"/>
      <c r="I757" s="315"/>
      <c r="J757" s="315"/>
      <c r="K757" s="315"/>
      <c r="L757" s="315"/>
      <c r="M757" s="315"/>
      <c r="N757" s="315"/>
      <c r="O757" s="315"/>
      <c r="P757" s="315"/>
      <c r="Q757" s="315"/>
      <c r="R757" s="315"/>
      <c r="S757" s="315"/>
      <c r="T757" s="315"/>
      <c r="U757" s="315"/>
    </row>
    <row r="758" spans="4:21" s="312" customFormat="1" ht="12" customHeight="1" x14ac:dyDescent="0.2">
      <c r="D758" s="316"/>
      <c r="E758" s="315"/>
      <c r="F758" s="315"/>
      <c r="G758" s="315"/>
      <c r="H758" s="315"/>
      <c r="I758" s="315"/>
      <c r="J758" s="315"/>
      <c r="K758" s="315"/>
      <c r="L758" s="315"/>
      <c r="M758" s="315"/>
      <c r="N758" s="315"/>
      <c r="O758" s="315"/>
      <c r="P758" s="315"/>
      <c r="Q758" s="315"/>
      <c r="R758" s="315"/>
      <c r="S758" s="315"/>
      <c r="T758" s="315"/>
      <c r="U758" s="315"/>
    </row>
    <row r="759" spans="4:21" s="312" customFormat="1" ht="12" customHeight="1" x14ac:dyDescent="0.2">
      <c r="D759" s="316"/>
      <c r="E759" s="315"/>
      <c r="F759" s="315"/>
      <c r="G759" s="315"/>
      <c r="H759" s="315"/>
      <c r="I759" s="315"/>
      <c r="J759" s="315"/>
      <c r="K759" s="315"/>
      <c r="L759" s="315"/>
      <c r="M759" s="315"/>
      <c r="N759" s="315"/>
      <c r="O759" s="315"/>
      <c r="P759" s="315"/>
      <c r="Q759" s="315"/>
      <c r="R759" s="315"/>
      <c r="S759" s="315"/>
      <c r="T759" s="315"/>
      <c r="U759" s="315"/>
    </row>
    <row r="760" spans="4:21" s="312" customFormat="1" ht="12" customHeight="1" x14ac:dyDescent="0.2">
      <c r="D760" s="316"/>
      <c r="E760" s="315"/>
      <c r="F760" s="315"/>
      <c r="G760" s="315"/>
      <c r="H760" s="315"/>
      <c r="I760" s="315"/>
      <c r="J760" s="315"/>
      <c r="K760" s="315"/>
      <c r="L760" s="315"/>
      <c r="M760" s="315"/>
      <c r="N760" s="315"/>
      <c r="O760" s="315"/>
      <c r="P760" s="315"/>
      <c r="Q760" s="315"/>
      <c r="R760" s="315"/>
      <c r="S760" s="315"/>
      <c r="T760" s="315"/>
      <c r="U760" s="315"/>
    </row>
    <row r="761" spans="4:21" s="312" customFormat="1" ht="12" customHeight="1" x14ac:dyDescent="0.2">
      <c r="D761" s="316"/>
      <c r="E761" s="315"/>
      <c r="F761" s="315"/>
      <c r="G761" s="315"/>
      <c r="H761" s="315"/>
      <c r="I761" s="315"/>
      <c r="J761" s="315"/>
      <c r="K761" s="315"/>
      <c r="L761" s="315"/>
      <c r="M761" s="315"/>
      <c r="N761" s="315"/>
      <c r="O761" s="315"/>
      <c r="P761" s="315"/>
      <c r="Q761" s="315"/>
      <c r="R761" s="315"/>
      <c r="S761" s="315"/>
      <c r="T761" s="315"/>
      <c r="U761" s="315"/>
    </row>
    <row r="762" spans="4:21" s="312" customFormat="1" ht="12" customHeight="1" x14ac:dyDescent="0.2">
      <c r="D762" s="316"/>
      <c r="E762" s="315"/>
      <c r="F762" s="315"/>
      <c r="G762" s="315"/>
      <c r="H762" s="315"/>
      <c r="I762" s="315"/>
      <c r="J762" s="315"/>
      <c r="K762" s="315"/>
      <c r="L762" s="315"/>
      <c r="M762" s="315"/>
      <c r="N762" s="315"/>
      <c r="O762" s="315"/>
      <c r="P762" s="315"/>
      <c r="Q762" s="315"/>
      <c r="R762" s="315"/>
      <c r="S762" s="315"/>
      <c r="T762" s="315"/>
      <c r="U762" s="315"/>
    </row>
    <row r="763" spans="4:21" s="312" customFormat="1" ht="12" customHeight="1" x14ac:dyDescent="0.2">
      <c r="D763" s="316"/>
      <c r="E763" s="315"/>
      <c r="F763" s="315"/>
      <c r="G763" s="315"/>
      <c r="H763" s="315"/>
      <c r="I763" s="315"/>
      <c r="J763" s="315"/>
      <c r="K763" s="315"/>
      <c r="L763" s="315"/>
      <c r="M763" s="315"/>
      <c r="N763" s="315"/>
      <c r="O763" s="315"/>
      <c r="P763" s="315"/>
      <c r="Q763" s="315"/>
      <c r="R763" s="315"/>
      <c r="S763" s="315"/>
      <c r="T763" s="315"/>
      <c r="U763" s="315"/>
    </row>
    <row r="764" spans="4:21" s="312" customFormat="1" ht="12" customHeight="1" x14ac:dyDescent="0.2">
      <c r="D764" s="316"/>
      <c r="E764" s="315"/>
      <c r="F764" s="315"/>
      <c r="G764" s="315"/>
      <c r="H764" s="315"/>
      <c r="I764" s="315"/>
      <c r="J764" s="315"/>
      <c r="K764" s="315"/>
      <c r="L764" s="315"/>
      <c r="M764" s="315"/>
      <c r="N764" s="315"/>
      <c r="O764" s="315"/>
      <c r="P764" s="315"/>
      <c r="Q764" s="315"/>
      <c r="R764" s="315"/>
      <c r="S764" s="315"/>
      <c r="T764" s="315"/>
      <c r="U764" s="315"/>
    </row>
    <row r="765" spans="4:21" s="312" customFormat="1" ht="12" customHeight="1" x14ac:dyDescent="0.2">
      <c r="D765" s="316"/>
      <c r="E765" s="315"/>
      <c r="F765" s="315"/>
      <c r="G765" s="315"/>
      <c r="H765" s="315"/>
      <c r="I765" s="315"/>
      <c r="J765" s="315"/>
      <c r="K765" s="315"/>
      <c r="L765" s="315"/>
      <c r="M765" s="315"/>
      <c r="N765" s="315"/>
      <c r="O765" s="315"/>
      <c r="P765" s="315"/>
      <c r="Q765" s="315"/>
      <c r="R765" s="315"/>
      <c r="S765" s="315"/>
      <c r="T765" s="315"/>
      <c r="U765" s="315"/>
    </row>
    <row r="766" spans="4:21" s="312" customFormat="1" ht="12" customHeight="1" x14ac:dyDescent="0.2">
      <c r="D766" s="316"/>
      <c r="E766" s="315"/>
      <c r="F766" s="315"/>
      <c r="G766" s="315"/>
      <c r="H766" s="315"/>
      <c r="I766" s="315"/>
      <c r="J766" s="315"/>
      <c r="K766" s="315"/>
      <c r="L766" s="315"/>
      <c r="M766" s="315"/>
      <c r="N766" s="315"/>
      <c r="O766" s="315"/>
      <c r="P766" s="315"/>
      <c r="Q766" s="315"/>
      <c r="R766" s="315"/>
      <c r="S766" s="315"/>
      <c r="T766" s="315"/>
      <c r="U766" s="315"/>
    </row>
    <row r="767" spans="4:21" s="312" customFormat="1" ht="12" customHeight="1" x14ac:dyDescent="0.2">
      <c r="D767" s="316"/>
      <c r="E767" s="315"/>
      <c r="F767" s="315"/>
      <c r="G767" s="315"/>
      <c r="H767" s="315"/>
      <c r="I767" s="315"/>
      <c r="J767" s="315"/>
      <c r="K767" s="315"/>
      <c r="L767" s="315"/>
      <c r="M767" s="315"/>
      <c r="N767" s="315"/>
      <c r="O767" s="315"/>
      <c r="P767" s="315"/>
      <c r="Q767" s="315"/>
      <c r="R767" s="315"/>
      <c r="S767" s="315"/>
      <c r="T767" s="315"/>
      <c r="U767" s="315"/>
    </row>
    <row r="768" spans="4:21" s="312" customFormat="1" ht="12" customHeight="1" x14ac:dyDescent="0.2">
      <c r="D768" s="316"/>
      <c r="E768" s="315"/>
      <c r="F768" s="315"/>
      <c r="G768" s="315"/>
      <c r="H768" s="315"/>
      <c r="I768" s="315"/>
      <c r="J768" s="315"/>
      <c r="K768" s="315"/>
      <c r="L768" s="315"/>
      <c r="M768" s="315"/>
      <c r="N768" s="315"/>
      <c r="O768" s="315"/>
      <c r="P768" s="315"/>
      <c r="Q768" s="315"/>
      <c r="R768" s="315"/>
      <c r="S768" s="315"/>
      <c r="T768" s="315"/>
      <c r="U768" s="315"/>
    </row>
    <row r="769" spans="4:21" s="312" customFormat="1" ht="12" customHeight="1" x14ac:dyDescent="0.2">
      <c r="D769" s="316"/>
      <c r="E769" s="315"/>
      <c r="F769" s="315"/>
      <c r="G769" s="315"/>
      <c r="H769" s="315"/>
      <c r="I769" s="315"/>
      <c r="J769" s="315"/>
      <c r="K769" s="315"/>
      <c r="L769" s="315"/>
      <c r="M769" s="315"/>
      <c r="N769" s="315"/>
      <c r="O769" s="315"/>
      <c r="P769" s="315"/>
      <c r="Q769" s="315"/>
      <c r="R769" s="315"/>
      <c r="S769" s="315"/>
      <c r="T769" s="315"/>
      <c r="U769" s="315"/>
    </row>
    <row r="770" spans="4:21" s="312" customFormat="1" ht="12" customHeight="1" x14ac:dyDescent="0.2">
      <c r="D770" s="316"/>
      <c r="E770" s="315"/>
      <c r="F770" s="315"/>
      <c r="G770" s="315"/>
      <c r="H770" s="315"/>
      <c r="I770" s="315"/>
      <c r="J770" s="315"/>
      <c r="K770" s="315"/>
      <c r="L770" s="315"/>
      <c r="M770" s="315"/>
      <c r="N770" s="315"/>
      <c r="O770" s="315"/>
      <c r="P770" s="315"/>
      <c r="Q770" s="315"/>
      <c r="R770" s="315"/>
      <c r="S770" s="315"/>
      <c r="T770" s="315"/>
      <c r="U770" s="315"/>
    </row>
    <row r="771" spans="4:21" s="312" customFormat="1" ht="12" customHeight="1" x14ac:dyDescent="0.2">
      <c r="D771" s="316"/>
      <c r="E771" s="315"/>
      <c r="F771" s="315"/>
      <c r="G771" s="315"/>
      <c r="H771" s="315"/>
      <c r="I771" s="315"/>
      <c r="J771" s="315"/>
      <c r="K771" s="315"/>
      <c r="L771" s="315"/>
      <c r="M771" s="315"/>
      <c r="N771" s="315"/>
      <c r="O771" s="315"/>
      <c r="P771" s="315"/>
      <c r="Q771" s="315"/>
      <c r="R771" s="315"/>
      <c r="S771" s="315"/>
      <c r="T771" s="315"/>
      <c r="U771" s="315"/>
    </row>
    <row r="772" spans="4:21" s="312" customFormat="1" ht="12" customHeight="1" x14ac:dyDescent="0.2">
      <c r="D772" s="316"/>
      <c r="E772" s="315"/>
      <c r="F772" s="315"/>
      <c r="G772" s="315"/>
      <c r="H772" s="315"/>
      <c r="I772" s="315"/>
      <c r="J772" s="315"/>
      <c r="K772" s="315"/>
      <c r="L772" s="315"/>
      <c r="M772" s="315"/>
      <c r="N772" s="315"/>
      <c r="O772" s="315"/>
      <c r="P772" s="315"/>
      <c r="Q772" s="315"/>
      <c r="R772" s="315"/>
      <c r="S772" s="315"/>
      <c r="T772" s="315"/>
      <c r="U772" s="315"/>
    </row>
    <row r="773" spans="4:21" s="312" customFormat="1" ht="12" customHeight="1" x14ac:dyDescent="0.2">
      <c r="D773" s="316"/>
      <c r="E773" s="315"/>
      <c r="F773" s="315"/>
      <c r="G773" s="315"/>
      <c r="H773" s="315"/>
      <c r="I773" s="315"/>
      <c r="J773" s="315"/>
      <c r="K773" s="315"/>
      <c r="L773" s="315"/>
      <c r="M773" s="315"/>
      <c r="N773" s="315"/>
      <c r="O773" s="315"/>
      <c r="P773" s="315"/>
      <c r="Q773" s="315"/>
      <c r="R773" s="315"/>
      <c r="S773" s="315"/>
      <c r="T773" s="315"/>
      <c r="U773" s="315"/>
    </row>
    <row r="774" spans="4:21" s="312" customFormat="1" ht="12" customHeight="1" x14ac:dyDescent="0.2">
      <c r="D774" s="316"/>
      <c r="E774" s="315"/>
      <c r="F774" s="315"/>
      <c r="G774" s="315"/>
      <c r="H774" s="315"/>
      <c r="I774" s="315"/>
      <c r="J774" s="315"/>
      <c r="K774" s="315"/>
      <c r="L774" s="315"/>
      <c r="M774" s="315"/>
      <c r="N774" s="315"/>
      <c r="O774" s="315"/>
      <c r="P774" s="315"/>
      <c r="Q774" s="315"/>
      <c r="R774" s="315"/>
      <c r="S774" s="315"/>
      <c r="T774" s="315"/>
      <c r="U774" s="315"/>
    </row>
    <row r="775" spans="4:21" s="312" customFormat="1" ht="12" customHeight="1" x14ac:dyDescent="0.2">
      <c r="D775" s="316"/>
      <c r="E775" s="315"/>
      <c r="F775" s="315"/>
      <c r="G775" s="315"/>
      <c r="H775" s="315"/>
      <c r="I775" s="315"/>
      <c r="J775" s="315"/>
      <c r="K775" s="315"/>
      <c r="L775" s="315"/>
      <c r="M775" s="315"/>
      <c r="N775" s="315"/>
      <c r="O775" s="315"/>
      <c r="P775" s="315"/>
      <c r="Q775" s="315"/>
      <c r="R775" s="315"/>
      <c r="S775" s="315"/>
      <c r="T775" s="315"/>
      <c r="U775" s="315"/>
    </row>
    <row r="776" spans="4:21" s="312" customFormat="1" ht="12" customHeight="1" x14ac:dyDescent="0.2">
      <c r="D776" s="316"/>
      <c r="E776" s="315"/>
      <c r="F776" s="315"/>
      <c r="G776" s="315"/>
      <c r="H776" s="315"/>
      <c r="I776" s="315"/>
      <c r="J776" s="315"/>
      <c r="K776" s="315"/>
      <c r="L776" s="315"/>
      <c r="M776" s="315"/>
      <c r="N776" s="315"/>
      <c r="O776" s="315"/>
      <c r="P776" s="315"/>
      <c r="Q776" s="315"/>
      <c r="R776" s="315"/>
      <c r="S776" s="315"/>
      <c r="T776" s="315"/>
      <c r="U776" s="315"/>
    </row>
    <row r="777" spans="4:21" s="312" customFormat="1" ht="12" customHeight="1" x14ac:dyDescent="0.2">
      <c r="D777" s="316"/>
      <c r="E777" s="315"/>
      <c r="F777" s="315"/>
      <c r="G777" s="315"/>
      <c r="H777" s="315"/>
      <c r="I777" s="315"/>
      <c r="J777" s="315"/>
      <c r="K777" s="315"/>
      <c r="L777" s="315"/>
      <c r="M777" s="315"/>
      <c r="N777" s="315"/>
      <c r="O777" s="315"/>
      <c r="P777" s="315"/>
      <c r="Q777" s="315"/>
      <c r="R777" s="315"/>
      <c r="S777" s="315"/>
      <c r="T777" s="315"/>
      <c r="U777" s="315"/>
    </row>
    <row r="778" spans="4:21" s="312" customFormat="1" ht="12" customHeight="1" x14ac:dyDescent="0.2">
      <c r="D778" s="316"/>
      <c r="E778" s="315"/>
      <c r="F778" s="315"/>
      <c r="G778" s="315"/>
      <c r="H778" s="315"/>
      <c r="I778" s="315"/>
      <c r="J778" s="315"/>
      <c r="K778" s="315"/>
      <c r="L778" s="315"/>
      <c r="M778" s="315"/>
      <c r="N778" s="315"/>
      <c r="O778" s="315"/>
      <c r="P778" s="315"/>
      <c r="Q778" s="315"/>
      <c r="R778" s="315"/>
      <c r="S778" s="315"/>
      <c r="T778" s="315"/>
      <c r="U778" s="315"/>
    </row>
    <row r="779" spans="4:21" s="312" customFormat="1" ht="12" customHeight="1" x14ac:dyDescent="0.2">
      <c r="D779" s="316"/>
      <c r="E779" s="315"/>
      <c r="F779" s="315"/>
      <c r="G779" s="315"/>
      <c r="H779" s="315"/>
      <c r="I779" s="315"/>
      <c r="J779" s="315"/>
      <c r="K779" s="315"/>
      <c r="L779" s="315"/>
      <c r="M779" s="315"/>
      <c r="N779" s="315"/>
      <c r="O779" s="315"/>
      <c r="P779" s="315"/>
      <c r="Q779" s="315"/>
      <c r="R779" s="315"/>
      <c r="S779" s="315"/>
      <c r="T779" s="315"/>
      <c r="U779" s="315"/>
    </row>
    <row r="780" spans="4:21" s="312" customFormat="1" ht="12" customHeight="1" x14ac:dyDescent="0.2">
      <c r="D780" s="316"/>
      <c r="E780" s="315"/>
      <c r="F780" s="315"/>
      <c r="G780" s="315"/>
      <c r="H780" s="315"/>
      <c r="I780" s="315"/>
      <c r="J780" s="315"/>
      <c r="K780" s="315"/>
      <c r="L780" s="315"/>
      <c r="M780" s="315"/>
      <c r="N780" s="315"/>
      <c r="O780" s="315"/>
      <c r="P780" s="315"/>
      <c r="Q780" s="315"/>
      <c r="R780" s="315"/>
      <c r="S780" s="315"/>
      <c r="T780" s="315"/>
      <c r="U780" s="315"/>
    </row>
    <row r="781" spans="4:21" s="312" customFormat="1" ht="12" customHeight="1" x14ac:dyDescent="0.2">
      <c r="D781" s="316"/>
      <c r="E781" s="315"/>
      <c r="F781" s="315"/>
      <c r="G781" s="315"/>
      <c r="H781" s="315"/>
      <c r="I781" s="315"/>
      <c r="J781" s="315"/>
      <c r="K781" s="315"/>
      <c r="L781" s="315"/>
      <c r="M781" s="315"/>
      <c r="N781" s="315"/>
      <c r="O781" s="315"/>
      <c r="P781" s="315"/>
      <c r="Q781" s="315"/>
      <c r="R781" s="315"/>
      <c r="S781" s="315"/>
      <c r="T781" s="315"/>
      <c r="U781" s="315"/>
    </row>
    <row r="782" spans="4:21" s="312" customFormat="1" ht="12" customHeight="1" x14ac:dyDescent="0.2">
      <c r="D782" s="316"/>
      <c r="E782" s="315"/>
      <c r="F782" s="315"/>
      <c r="G782" s="315"/>
      <c r="H782" s="315"/>
      <c r="I782" s="315"/>
      <c r="J782" s="315"/>
      <c r="K782" s="315"/>
      <c r="L782" s="315"/>
      <c r="M782" s="315"/>
      <c r="N782" s="315"/>
      <c r="O782" s="315"/>
      <c r="P782" s="315"/>
      <c r="Q782" s="315"/>
      <c r="R782" s="315"/>
      <c r="S782" s="315"/>
      <c r="T782" s="315"/>
      <c r="U782" s="315"/>
    </row>
    <row r="783" spans="4:21" s="312" customFormat="1" ht="12" customHeight="1" x14ac:dyDescent="0.2">
      <c r="D783" s="316"/>
      <c r="E783" s="315"/>
      <c r="F783" s="315"/>
      <c r="G783" s="315"/>
      <c r="H783" s="315"/>
      <c r="I783" s="315"/>
      <c r="J783" s="315"/>
      <c r="K783" s="315"/>
      <c r="L783" s="315"/>
      <c r="M783" s="315"/>
      <c r="N783" s="315"/>
      <c r="O783" s="315"/>
      <c r="P783" s="315"/>
      <c r="Q783" s="315"/>
      <c r="R783" s="315"/>
      <c r="S783" s="315"/>
      <c r="T783" s="315"/>
      <c r="U783" s="315"/>
    </row>
    <row r="784" spans="4:21" s="312" customFormat="1" ht="12" customHeight="1" x14ac:dyDescent="0.2">
      <c r="D784" s="316"/>
      <c r="E784" s="315"/>
      <c r="F784" s="315"/>
      <c r="G784" s="315"/>
      <c r="H784" s="315"/>
      <c r="I784" s="315"/>
      <c r="J784" s="315"/>
      <c r="K784" s="315"/>
      <c r="L784" s="315"/>
      <c r="M784" s="315"/>
      <c r="N784" s="315"/>
      <c r="O784" s="315"/>
      <c r="P784" s="315"/>
      <c r="Q784" s="315"/>
      <c r="R784" s="315"/>
      <c r="S784" s="315"/>
      <c r="T784" s="315"/>
      <c r="U784" s="315"/>
    </row>
    <row r="785" spans="4:21" s="312" customFormat="1" ht="12" customHeight="1" x14ac:dyDescent="0.2">
      <c r="D785" s="316"/>
      <c r="E785" s="315"/>
      <c r="F785" s="315"/>
      <c r="G785" s="315"/>
      <c r="H785" s="315"/>
      <c r="I785" s="315"/>
      <c r="J785" s="315"/>
      <c r="K785" s="315"/>
      <c r="L785" s="315"/>
      <c r="M785" s="315"/>
      <c r="N785" s="315"/>
      <c r="O785" s="315"/>
      <c r="P785" s="315"/>
      <c r="Q785" s="315"/>
      <c r="R785" s="315"/>
      <c r="S785" s="315"/>
      <c r="T785" s="315"/>
      <c r="U785" s="315"/>
    </row>
    <row r="786" spans="4:21" s="312" customFormat="1" ht="12" customHeight="1" x14ac:dyDescent="0.2">
      <c r="D786" s="316"/>
      <c r="E786" s="315"/>
      <c r="F786" s="315"/>
      <c r="G786" s="315"/>
      <c r="H786" s="315"/>
      <c r="I786" s="315"/>
      <c r="J786" s="315"/>
      <c r="K786" s="315"/>
      <c r="L786" s="315"/>
      <c r="M786" s="315"/>
      <c r="N786" s="315"/>
      <c r="O786" s="315"/>
      <c r="P786" s="315"/>
      <c r="Q786" s="315"/>
      <c r="R786" s="315"/>
      <c r="S786" s="315"/>
      <c r="T786" s="315"/>
      <c r="U786" s="315"/>
    </row>
    <row r="787" spans="4:21" s="312" customFormat="1" ht="12" customHeight="1" x14ac:dyDescent="0.2">
      <c r="D787" s="316"/>
      <c r="E787" s="315"/>
      <c r="F787" s="315"/>
      <c r="G787" s="315"/>
      <c r="H787" s="315"/>
      <c r="I787" s="315"/>
      <c r="J787" s="315"/>
      <c r="K787" s="315"/>
      <c r="L787" s="315"/>
      <c r="M787" s="315"/>
      <c r="N787" s="315"/>
      <c r="O787" s="315"/>
      <c r="P787" s="315"/>
      <c r="Q787" s="315"/>
      <c r="R787" s="315"/>
      <c r="S787" s="315"/>
      <c r="T787" s="315"/>
      <c r="U787" s="315"/>
    </row>
    <row r="788" spans="4:21" s="312" customFormat="1" ht="12" customHeight="1" x14ac:dyDescent="0.2">
      <c r="D788" s="316"/>
      <c r="E788" s="315"/>
      <c r="F788" s="315"/>
      <c r="G788" s="315"/>
      <c r="H788" s="315"/>
      <c r="I788" s="315"/>
      <c r="J788" s="315"/>
      <c r="K788" s="315"/>
      <c r="L788" s="315"/>
      <c r="M788" s="315"/>
      <c r="N788" s="315"/>
      <c r="O788" s="315"/>
      <c r="P788" s="315"/>
      <c r="Q788" s="315"/>
      <c r="R788" s="315"/>
      <c r="S788" s="315"/>
      <c r="T788" s="315"/>
      <c r="U788" s="315"/>
    </row>
    <row r="789" spans="4:21" s="312" customFormat="1" ht="12" customHeight="1" x14ac:dyDescent="0.2">
      <c r="D789" s="316"/>
      <c r="E789" s="315"/>
      <c r="F789" s="315"/>
      <c r="G789" s="315"/>
      <c r="H789" s="315"/>
      <c r="I789" s="315"/>
      <c r="J789" s="315"/>
      <c r="K789" s="315"/>
      <c r="L789" s="315"/>
      <c r="M789" s="315"/>
      <c r="N789" s="315"/>
      <c r="O789" s="315"/>
      <c r="P789" s="315"/>
      <c r="Q789" s="315"/>
      <c r="R789" s="315"/>
      <c r="S789" s="315"/>
      <c r="T789" s="315"/>
      <c r="U789" s="315"/>
    </row>
    <row r="790" spans="4:21" s="312" customFormat="1" ht="12" customHeight="1" x14ac:dyDescent="0.2">
      <c r="D790" s="316"/>
      <c r="E790" s="315"/>
      <c r="F790" s="315"/>
      <c r="G790" s="315"/>
      <c r="H790" s="315"/>
      <c r="I790" s="315"/>
      <c r="J790" s="315"/>
      <c r="K790" s="315"/>
      <c r="L790" s="315"/>
      <c r="M790" s="315"/>
      <c r="N790" s="315"/>
      <c r="O790" s="315"/>
      <c r="P790" s="315"/>
      <c r="Q790" s="315"/>
      <c r="R790" s="315"/>
      <c r="S790" s="315"/>
      <c r="T790" s="315"/>
      <c r="U790" s="315"/>
    </row>
    <row r="791" spans="4:21" s="312" customFormat="1" ht="12" customHeight="1" x14ac:dyDescent="0.2">
      <c r="D791" s="316"/>
      <c r="E791" s="315"/>
      <c r="F791" s="315"/>
      <c r="G791" s="315"/>
      <c r="H791" s="315"/>
      <c r="I791" s="315"/>
      <c r="J791" s="315"/>
      <c r="K791" s="315"/>
      <c r="L791" s="315"/>
      <c r="M791" s="315"/>
      <c r="N791" s="315"/>
      <c r="O791" s="315"/>
      <c r="P791" s="315"/>
      <c r="Q791" s="315"/>
      <c r="R791" s="315"/>
      <c r="S791" s="315"/>
      <c r="T791" s="315"/>
      <c r="U791" s="315"/>
    </row>
  </sheetData>
  <mergeCells count="16">
    <mergeCell ref="C39:D39"/>
    <mergeCell ref="C38:D38"/>
    <mergeCell ref="C27:M27"/>
    <mergeCell ref="M17:M23"/>
    <mergeCell ref="C26:H26"/>
    <mergeCell ref="C35:M35"/>
    <mergeCell ref="C30:D30"/>
    <mergeCell ref="C31:D31"/>
    <mergeCell ref="C32:D32"/>
    <mergeCell ref="C29:D29"/>
    <mergeCell ref="C36:D36"/>
    <mergeCell ref="O5:P8"/>
    <mergeCell ref="C2:M2"/>
    <mergeCell ref="C3:M3"/>
    <mergeCell ref="M8:M16"/>
    <mergeCell ref="C4:M4"/>
  </mergeCells>
  <phoneticPr fontId="10" type="noConversion"/>
  <hyperlinks>
    <hyperlink ref="M42" location="'Resumen y Viabilidad'!A1" display="Siguiente &gt;&gt;&gt;" xr:uid="{00000000-0004-0000-0600-000000000000}"/>
  </hyperlinks>
  <pageMargins left="0.78740157480314965" right="0.39370078740157483" top="0.59055118110236227" bottom="0.74803149606299213" header="0.31496062992125984" footer="0.31496062992125984"/>
  <pageSetup scale="81" orientation="landscape" r:id="rId1"/>
  <colBreaks count="1" manualBreakCount="1">
    <brk id="13" min="2" max="35" man="1"/>
  </colBreak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R19"/>
  <sheetViews>
    <sheetView zoomScale="110" zoomScaleNormal="110" workbookViewId="0">
      <selection activeCell="J32" sqref="J32"/>
    </sheetView>
  </sheetViews>
  <sheetFormatPr baseColWidth="10" defaultColWidth="11.42578125" defaultRowHeight="12.75" x14ac:dyDescent="0.2"/>
  <cols>
    <col min="1" max="1" width="1.140625" style="338" customWidth="1"/>
    <col min="2" max="2" width="1.5703125" style="338" customWidth="1"/>
    <col min="3" max="3" width="3.28515625" style="338" customWidth="1"/>
    <col min="4" max="4" width="30.28515625" style="338" customWidth="1"/>
    <col min="5" max="5" width="15.5703125" style="338" customWidth="1"/>
    <col min="6" max="6" width="17.140625" style="338" customWidth="1"/>
    <col min="7" max="7" width="15.5703125" style="338" customWidth="1"/>
    <col min="8" max="12" width="16" style="338" customWidth="1"/>
    <col min="13" max="13" width="15.28515625" style="338" customWidth="1"/>
    <col min="14" max="14" width="1.7109375" style="338" customWidth="1"/>
    <col min="15" max="15" width="1.28515625" style="338" customWidth="1"/>
    <col min="16" max="17" width="13" style="338" customWidth="1"/>
    <col min="18" max="16384" width="11.42578125" style="338"/>
  </cols>
  <sheetData>
    <row r="1" spans="3:18" ht="9.6" customHeight="1" x14ac:dyDescent="0.2"/>
    <row r="2" spans="3:18" s="27" customFormat="1" ht="47.45" customHeight="1" x14ac:dyDescent="0.25">
      <c r="D2" s="515" t="s">
        <v>209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</row>
    <row r="3" spans="3:18" ht="13.5" thickBot="1" x14ac:dyDescent="0.25"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</row>
    <row r="4" spans="3:18" ht="18" thickBot="1" x14ac:dyDescent="0.25">
      <c r="C4" s="126"/>
      <c r="D4" s="505" t="s">
        <v>182</v>
      </c>
      <c r="E4" s="505"/>
      <c r="F4" s="505"/>
      <c r="G4" s="505"/>
      <c r="H4" s="505"/>
      <c r="I4" s="505"/>
      <c r="J4" s="505"/>
      <c r="K4" s="505"/>
      <c r="L4" s="505"/>
      <c r="M4" s="505"/>
      <c r="N4" s="337"/>
      <c r="O4" s="340"/>
      <c r="P4" s="340"/>
      <c r="Q4" s="341"/>
      <c r="R4" s="340"/>
    </row>
    <row r="5" spans="3:18" x14ac:dyDescent="0.2">
      <c r="C5" s="127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8"/>
    </row>
    <row r="6" spans="3:18" ht="16.5" customHeight="1" x14ac:dyDescent="0.2">
      <c r="C6" s="127"/>
      <c r="D6" s="518" t="s">
        <v>2</v>
      </c>
      <c r="E6" s="458" t="s">
        <v>159</v>
      </c>
      <c r="F6" s="520"/>
      <c r="G6" s="520"/>
      <c r="H6" s="520"/>
      <c r="I6" s="520"/>
      <c r="J6" s="520"/>
      <c r="K6" s="520"/>
      <c r="L6" s="459"/>
      <c r="M6" s="516" t="s">
        <v>23</v>
      </c>
      <c r="N6" s="128"/>
    </row>
    <row r="7" spans="3:18" s="342" customFormat="1" ht="30" customHeight="1" x14ac:dyDescent="0.25">
      <c r="C7" s="129"/>
      <c r="D7" s="519"/>
      <c r="E7" s="2" t="str">
        <f>+Ingresos!E5</f>
        <v>Periodo - 2026 - 1</v>
      </c>
      <c r="F7" s="2" t="str">
        <f>+Ingresos!F5</f>
        <v>Periodo - 2026 - 2</v>
      </c>
      <c r="G7" s="2" t="str">
        <f>+Ingresos!G5</f>
        <v>Periodo - 2027 - 1</v>
      </c>
      <c r="H7" s="2" t="str">
        <f>+Ingresos!H5</f>
        <v>Periodo - 2027 - 2</v>
      </c>
      <c r="I7" s="2" t="str">
        <f>+Ingresos!I5</f>
        <v>Periodo - 2028 - 1</v>
      </c>
      <c r="J7" s="2" t="str">
        <f>+Ingresos!J5</f>
        <v>Periodo - 2028 - 2</v>
      </c>
      <c r="K7" s="2" t="str">
        <f>+Ingresos!K5</f>
        <v>Periodo - 2029 - 1</v>
      </c>
      <c r="L7" s="2" t="str">
        <f>+Ingresos!L5</f>
        <v>Periodo - 2029 - 2</v>
      </c>
      <c r="M7" s="517"/>
      <c r="N7" s="130"/>
    </row>
    <row r="8" spans="3:18" s="342" customFormat="1" ht="42.75" hidden="1" customHeight="1" x14ac:dyDescent="0.25">
      <c r="C8" s="129"/>
      <c r="D8" s="203" t="str">
        <f>Ingresos!C7</f>
        <v xml:space="preserve">Cofinanciacion Unicauca (Aportes funcionamiento Nación Ley 30 de 1992 </v>
      </c>
      <c r="E8" s="206">
        <f>+Ingresos!E7</f>
        <v>0</v>
      </c>
      <c r="F8" s="206">
        <f>+Ingresos!F7</f>
        <v>0</v>
      </c>
      <c r="G8" s="206">
        <f>+Ingresos!G7</f>
        <v>0</v>
      </c>
      <c r="H8" s="206">
        <f>+Ingresos!H7</f>
        <v>0</v>
      </c>
      <c r="I8" s="358"/>
      <c r="J8" s="358"/>
      <c r="K8" s="358"/>
      <c r="L8" s="358"/>
      <c r="M8" s="166">
        <f>SUM(E8:H8)</f>
        <v>0</v>
      </c>
      <c r="N8" s="130"/>
    </row>
    <row r="9" spans="3:18" s="342" customFormat="1" ht="15" customHeight="1" x14ac:dyDescent="0.25">
      <c r="C9" s="129"/>
      <c r="D9" s="205" t="s">
        <v>207</v>
      </c>
      <c r="E9" s="206">
        <f>+Ingresos!E16</f>
        <v>0</v>
      </c>
      <c r="F9" s="206">
        <f>+Ingresos!F16</f>
        <v>0</v>
      </c>
      <c r="G9" s="206">
        <f>+Ingresos!G16</f>
        <v>0</v>
      </c>
      <c r="H9" s="206">
        <f>+Ingresos!H16</f>
        <v>0</v>
      </c>
      <c r="I9" s="206">
        <f>+Ingresos!I16</f>
        <v>0</v>
      </c>
      <c r="J9" s="206">
        <f>+Ingresos!J16</f>
        <v>0</v>
      </c>
      <c r="K9" s="206">
        <f>+Ingresos!K16</f>
        <v>0</v>
      </c>
      <c r="L9" s="206">
        <f>+Ingresos!L16</f>
        <v>0</v>
      </c>
      <c r="M9" s="206">
        <f>ROUND(SUM(E9:L9),-3)</f>
        <v>0</v>
      </c>
      <c r="N9" s="130"/>
    </row>
    <row r="10" spans="3:18" s="342" customFormat="1" ht="15" customHeight="1" x14ac:dyDescent="0.25">
      <c r="C10" s="129"/>
      <c r="D10" s="205" t="s">
        <v>146</v>
      </c>
      <c r="E10" s="204">
        <f>ROUND(-(+Ingresos!E17+Ingresos!E18+Ingresos!E22+Ingresos!E23+Ingresos!E19),-3)</f>
        <v>0</v>
      </c>
      <c r="F10" s="204">
        <f>ROUND(-(+Ingresos!F17+Ingresos!F18+Ingresos!F22+Ingresos!F23+Ingresos!F19),-3)</f>
        <v>0</v>
      </c>
      <c r="G10" s="204">
        <f>ROUND(-(+Ingresos!G17+Ingresos!G18+Ingresos!G22+Ingresos!G23+Ingresos!G19),-3)</f>
        <v>0</v>
      </c>
      <c r="H10" s="204">
        <f>ROUND(-(+Ingresos!H17+Ingresos!H18+Ingresos!H22+Ingresos!H23+Ingresos!H19),-3)</f>
        <v>0</v>
      </c>
      <c r="I10" s="204">
        <f>ROUND(-(+Ingresos!I17+Ingresos!I18+Ingresos!I22+Ingresos!I23+Ingresos!I19),-3)</f>
        <v>0</v>
      </c>
      <c r="J10" s="204">
        <f>ROUND(-(+Ingresos!J17+Ingresos!J18+Ingresos!J22+Ingresos!J23+Ingresos!J19),-3)</f>
        <v>0</v>
      </c>
      <c r="K10" s="204">
        <f>ROUND(-(+Ingresos!K17+Ingresos!K18+Ingresos!K22+Ingresos!K23+Ingresos!K19),-3)</f>
        <v>0</v>
      </c>
      <c r="L10" s="204">
        <f>ROUND(-(+Ingresos!L17+Ingresos!L18+Ingresos!L22+Ingresos!L23+Ingresos!L19),-3)</f>
        <v>0</v>
      </c>
      <c r="M10" s="204">
        <f>ROUND(SUM(E10:L10),-3)</f>
        <v>0</v>
      </c>
      <c r="N10" s="130"/>
    </row>
    <row r="11" spans="3:18" s="342" customFormat="1" ht="15" customHeight="1" x14ac:dyDescent="0.25">
      <c r="C11" s="129"/>
      <c r="D11" s="167" t="s">
        <v>35</v>
      </c>
      <c r="E11" s="167">
        <f>ROUND(+E8+E9+E10,-3)</f>
        <v>0</v>
      </c>
      <c r="F11" s="167">
        <f>ROUND(+F8+F9+F10,-3)</f>
        <v>0</v>
      </c>
      <c r="G11" s="167">
        <f>ROUND(+G8+G9+G10,-3)</f>
        <v>0</v>
      </c>
      <c r="H11" s="167">
        <f>ROUND(+H8+H9+H10,-3)</f>
        <v>0</v>
      </c>
      <c r="I11" s="167">
        <f t="shared" ref="I11:L11" si="0">ROUND(+I8+I9+I10,-3)</f>
        <v>0</v>
      </c>
      <c r="J11" s="167">
        <f t="shared" si="0"/>
        <v>0</v>
      </c>
      <c r="K11" s="167">
        <f t="shared" si="0"/>
        <v>0</v>
      </c>
      <c r="L11" s="167">
        <f t="shared" si="0"/>
        <v>0</v>
      </c>
      <c r="M11" s="167">
        <f>ROUND(+M8+M9+M10,-3)</f>
        <v>0</v>
      </c>
      <c r="N11" s="130"/>
    </row>
    <row r="12" spans="3:18" s="342" customFormat="1" ht="15" customHeight="1" x14ac:dyDescent="0.25">
      <c r="C12" s="129"/>
      <c r="D12" s="205" t="s">
        <v>36</v>
      </c>
      <c r="E12" s="206">
        <f>+Ingresos!E30</f>
        <v>0</v>
      </c>
      <c r="F12" s="206">
        <f>+Ingresos!F30</f>
        <v>0</v>
      </c>
      <c r="G12" s="206">
        <f>+Ingresos!G30</f>
        <v>0</v>
      </c>
      <c r="H12" s="206">
        <f>+Ingresos!H30</f>
        <v>0</v>
      </c>
      <c r="I12" s="206">
        <f>+Ingresos!I30</f>
        <v>0</v>
      </c>
      <c r="J12" s="206">
        <f>+Ingresos!J30</f>
        <v>0</v>
      </c>
      <c r="K12" s="206">
        <f>+Ingresos!K30</f>
        <v>0</v>
      </c>
      <c r="L12" s="206">
        <f>+Ingresos!L30</f>
        <v>0</v>
      </c>
      <c r="M12" s="206">
        <f>SUM(E12:L12)</f>
        <v>0</v>
      </c>
      <c r="N12" s="130"/>
    </row>
    <row r="13" spans="3:18" s="342" customFormat="1" ht="15" customHeight="1" x14ac:dyDescent="0.25">
      <c r="C13" s="129"/>
      <c r="D13" s="205" t="s">
        <v>37</v>
      </c>
      <c r="E13" s="206">
        <f>Ingresos!E31</f>
        <v>0</v>
      </c>
      <c r="F13" s="206">
        <f>Ingresos!F31</f>
        <v>0</v>
      </c>
      <c r="G13" s="206">
        <f>Ingresos!G31</f>
        <v>0</v>
      </c>
      <c r="H13" s="206">
        <f>Ingresos!H31</f>
        <v>0</v>
      </c>
      <c r="I13" s="206">
        <f>Ingresos!I31</f>
        <v>0</v>
      </c>
      <c r="J13" s="206">
        <f>Ingresos!J31</f>
        <v>0</v>
      </c>
      <c r="K13" s="206">
        <f>Ingresos!K31</f>
        <v>0</v>
      </c>
      <c r="L13" s="206">
        <f>Ingresos!L31</f>
        <v>0</v>
      </c>
      <c r="M13" s="206">
        <f>SUM(E13:L13)</f>
        <v>0</v>
      </c>
      <c r="N13" s="130"/>
    </row>
    <row r="14" spans="3:18" s="342" customFormat="1" ht="15" customHeight="1" x14ac:dyDescent="0.25">
      <c r="C14" s="129"/>
      <c r="D14" s="167" t="s">
        <v>38</v>
      </c>
      <c r="E14" s="168">
        <f>SUM(E12:E13)</f>
        <v>0</v>
      </c>
      <c r="F14" s="168">
        <f t="shared" ref="F14:L14" si="1">SUM(F12:F13)</f>
        <v>0</v>
      </c>
      <c r="G14" s="168">
        <f t="shared" si="1"/>
        <v>0</v>
      </c>
      <c r="H14" s="168">
        <f t="shared" si="1"/>
        <v>0</v>
      </c>
      <c r="I14" s="168">
        <f t="shared" si="1"/>
        <v>0</v>
      </c>
      <c r="J14" s="168">
        <f t="shared" si="1"/>
        <v>0</v>
      </c>
      <c r="K14" s="168">
        <f t="shared" si="1"/>
        <v>0</v>
      </c>
      <c r="L14" s="168">
        <f t="shared" si="1"/>
        <v>0</v>
      </c>
      <c r="M14" s="169">
        <f>SUM(M12:M13)</f>
        <v>0</v>
      </c>
      <c r="N14" s="130"/>
    </row>
    <row r="15" spans="3:18" s="342" customFormat="1" ht="21" customHeight="1" thickBot="1" x14ac:dyDescent="0.3">
      <c r="C15" s="129"/>
      <c r="D15" s="352" t="s">
        <v>208</v>
      </c>
      <c r="E15" s="353">
        <f t="shared" ref="E15:L15" si="2">+E11-E14</f>
        <v>0</v>
      </c>
      <c r="F15" s="353">
        <f t="shared" si="2"/>
        <v>0</v>
      </c>
      <c r="G15" s="353">
        <f t="shared" si="2"/>
        <v>0</v>
      </c>
      <c r="H15" s="353">
        <f t="shared" si="2"/>
        <v>0</v>
      </c>
      <c r="I15" s="353">
        <f t="shared" si="2"/>
        <v>0</v>
      </c>
      <c r="J15" s="353">
        <f t="shared" si="2"/>
        <v>0</v>
      </c>
      <c r="K15" s="353">
        <f t="shared" si="2"/>
        <v>0</v>
      </c>
      <c r="L15" s="353">
        <f t="shared" si="2"/>
        <v>0</v>
      </c>
      <c r="M15" s="354">
        <f>+M11-M14</f>
        <v>0</v>
      </c>
      <c r="N15" s="130"/>
    </row>
    <row r="16" spans="3:18" s="342" customFormat="1" ht="7.15" customHeight="1" thickTop="1" thickBot="1" x14ac:dyDescent="0.3">
      <c r="C16" s="131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3"/>
    </row>
    <row r="19" spans="6:7" ht="23.25" x14ac:dyDescent="0.35">
      <c r="F19" s="355" t="str">
        <f>IF(M15&lt;0," Su Programa  NO es Viable", "Su Programa es Viable")</f>
        <v>Su Programa es Viable</v>
      </c>
      <c r="G19" s="356"/>
    </row>
  </sheetData>
  <sheetProtection algorithmName="SHA-512" hashValue="8BGzMlzbjeJRYbRLO6Xtf9207Z7zSBIeyWSddhuy9vcZ17n8CditPfSx+f3SeLz87OrwU4r3qXvY1xO+LtGOaQ==" saltValue="A8NoIoJuOF6a425nMXRc9w==" spinCount="100000" sheet="1" objects="1" scenarios="1"/>
  <mergeCells count="5">
    <mergeCell ref="D2:N2"/>
    <mergeCell ref="D4:M4"/>
    <mergeCell ref="M6:M7"/>
    <mergeCell ref="D6:D7"/>
    <mergeCell ref="E6:L6"/>
  </mergeCells>
  <phoneticPr fontId="10" type="noConversion"/>
  <pageMargins left="0.70866141732283472" right="0.39" top="0.74803149606299213" bottom="0.74803149606299213" header="0.31496062992125984" footer="0.31496062992125984"/>
  <pageSetup scale="85" orientation="landscape" r:id="rId1"/>
  <colBreaks count="1" manualBreakCount="1"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Principal</vt:lpstr>
      <vt:lpstr>Costo Docentes</vt:lpstr>
      <vt:lpstr>Costo Coordinador y Monitor</vt:lpstr>
      <vt:lpstr>Hoja1</vt:lpstr>
      <vt:lpstr>Presupuesto Detallado Gastos</vt:lpstr>
      <vt:lpstr>Presupuesto Globlal</vt:lpstr>
      <vt:lpstr>Ingresos</vt:lpstr>
      <vt:lpstr>Resumen y Viabilidad</vt:lpstr>
      <vt:lpstr>'Costo Coordinador y Monitor'!Área_de_impresión</vt:lpstr>
      <vt:lpstr>'Costo Docentes'!Área_de_impresión</vt:lpstr>
      <vt:lpstr>Ingresos!Área_de_impresión</vt:lpstr>
      <vt:lpstr>'Presupuesto Detallado Gastos'!Área_de_impresión</vt:lpstr>
      <vt:lpstr>'Presupuesto Globlal'!Área_de_impresión</vt:lpstr>
      <vt:lpstr>Principal!Área_de_impresión</vt:lpstr>
      <vt:lpstr>'Resumen y Viabilidad'!Área_de_impresión</vt:lpstr>
      <vt:lpstr>'Presupuesto Detallado Gastos'!Títulos_a_imprimir</vt:lpstr>
    </vt:vector>
  </TitlesOfParts>
  <Manager>LVMEN</Manager>
  <Company>Universidad del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PROGRAMAS 2023 CAUCA</dc:title>
  <dc:creator>Calidad Unicauca</dc:creator>
  <cp:keywords>Formatos</cp:keywords>
  <cp:lastModifiedBy>JULIO CESAR ULCUE TRUJILLO</cp:lastModifiedBy>
  <cp:lastPrinted>2019-12-11T14:59:59Z</cp:lastPrinted>
  <dcterms:created xsi:type="dcterms:W3CDTF">2009-05-14T22:44:12Z</dcterms:created>
  <dcterms:modified xsi:type="dcterms:W3CDTF">2026-05-22T19:46:25Z</dcterms:modified>
</cp:coreProperties>
</file>